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00" windowHeight="12000" activeTab="0"/>
  </bookViews>
  <sheets>
    <sheet name="Filles" sheetId="1" r:id="rId1"/>
    <sheet name="Garçons" sheetId="2" r:id="rId2"/>
  </sheets>
  <definedNames/>
  <calcPr fullCalcOnLoad="1"/>
</workbook>
</file>

<file path=xl/comments1.xml><?xml version="1.0" encoding="utf-8"?>
<comments xmlns="http://schemas.openxmlformats.org/spreadsheetml/2006/main">
  <authors>
    <author>jdu</author>
  </authors>
  <commentList>
    <comment ref="L19" authorId="0">
      <text>
        <r>
          <rPr>
            <sz val="8"/>
            <rFont val="Tahoma"/>
            <family val="2"/>
          </rPr>
          <t xml:space="preserve">Classement final CDC :
1ère place : 150 pts
2ème place : 165 pts
3ème place : 180 pts
4ème et suivant +10pts
</t>
        </r>
      </text>
    </comment>
    <comment ref="L14" authorId="0">
      <text>
        <r>
          <rPr>
            <sz val="8"/>
            <rFont val="Tahoma"/>
            <family val="2"/>
          </rPr>
          <t xml:space="preserve">Classement final CDC :
1ère place : 150 pts
2ème place : 165 pts
3ème place : 180 pts
4ème et suivant +10pts
</t>
        </r>
      </text>
    </comment>
    <comment ref="L23" authorId="0">
      <text>
        <r>
          <rPr>
            <sz val="8"/>
            <rFont val="Tahoma"/>
            <family val="2"/>
          </rPr>
          <t xml:space="preserve">Classement final CDC :
1ère place : 150 pts
2ème place : 165 pts
3ème place : 180 pts
4ème et suivant +10pts
</t>
        </r>
      </text>
    </comment>
    <comment ref="L13" authorId="0">
      <text>
        <r>
          <rPr>
            <sz val="8"/>
            <rFont val="Tahoma"/>
            <family val="2"/>
          </rPr>
          <t xml:space="preserve">Classement final CDC :
1ère place : 150 pts
2ème place : 165 pts
3ème place : 180 pts
4ème et suivant +10pts
</t>
        </r>
      </text>
    </comment>
  </commentList>
</comments>
</file>

<file path=xl/comments2.xml><?xml version="1.0" encoding="utf-8"?>
<comments xmlns="http://schemas.openxmlformats.org/spreadsheetml/2006/main">
  <authors>
    <author>jdu</author>
  </authors>
  <commentList>
    <comment ref="L18" authorId="0">
      <text>
        <r>
          <rPr>
            <sz val="8"/>
            <rFont val="Tahoma"/>
            <family val="2"/>
          </rPr>
          <t xml:space="preserve">Classement final CDC :
1ère place : 150 pts
2ème place : 165 pts
3ème place : 180 pts
4ème et suivant +10pts
</t>
        </r>
      </text>
    </comment>
    <comment ref="L14" authorId="0">
      <text>
        <r>
          <rPr>
            <sz val="8"/>
            <rFont val="Tahoma"/>
            <family val="2"/>
          </rPr>
          <t xml:space="preserve">Classement final CDC :
1ère place : 150 pts
2ème place : 165 pts
3ème place : 180 pts
4ème et suivant +10pts
</t>
        </r>
      </text>
    </comment>
    <comment ref="L28" authorId="0">
      <text>
        <r>
          <rPr>
            <sz val="8"/>
            <rFont val="Tahoma"/>
            <family val="2"/>
          </rPr>
          <t xml:space="preserve">Classement final CDC :
1ère place : 150 pts
2ème place : 165 pts
3ème place : 180 pts
4ème et suivant +10pts
</t>
        </r>
      </text>
    </comment>
    <comment ref="L27" authorId="0">
      <text>
        <r>
          <rPr>
            <sz val="8"/>
            <rFont val="Tahoma"/>
            <family val="2"/>
          </rPr>
          <t xml:space="preserve">Classement final CDC :
1ère place : 150 pts
2ème place : 165 pts
3ème place : 180 pts
4ème et suivant +10pts
</t>
        </r>
      </text>
    </comment>
    <comment ref="L16" authorId="0">
      <text>
        <r>
          <rPr>
            <sz val="8"/>
            <rFont val="Tahoma"/>
            <family val="2"/>
          </rPr>
          <t xml:space="preserve">Classement final CDC :
1ère place : 150 pts
2ème place : 165 pts
3ème place : 180 pts
4ème et suivant +10pts
</t>
        </r>
      </text>
    </comment>
    <comment ref="L12" authorId="0">
      <text>
        <r>
          <rPr>
            <sz val="8"/>
            <color indexed="8"/>
            <rFont val="Tahoma"/>
            <family val="2"/>
          </rPr>
          <t xml:space="preserve">Classement final CDC :
</t>
        </r>
        <r>
          <rPr>
            <sz val="8"/>
            <color indexed="8"/>
            <rFont val="Tahoma"/>
            <family val="2"/>
          </rPr>
          <t xml:space="preserve">1ère place : 150 pts
</t>
        </r>
        <r>
          <rPr>
            <sz val="8"/>
            <color indexed="8"/>
            <rFont val="Tahoma"/>
            <family val="2"/>
          </rPr>
          <t xml:space="preserve">2ème place : 165 pts
</t>
        </r>
        <r>
          <rPr>
            <sz val="8"/>
            <color indexed="8"/>
            <rFont val="Tahoma"/>
            <family val="2"/>
          </rPr>
          <t xml:space="preserve">3ème place : 180 pts
</t>
        </r>
        <r>
          <rPr>
            <sz val="8"/>
            <color indexed="8"/>
            <rFont val="Tahoma"/>
            <family val="2"/>
          </rPr>
          <t xml:space="preserve">4ème et suivant +10pts
</t>
        </r>
      </text>
    </comment>
    <comment ref="L44" authorId="0">
      <text>
        <r>
          <rPr>
            <sz val="8"/>
            <rFont val="Tahoma"/>
            <family val="2"/>
          </rPr>
          <t xml:space="preserve">Classement final CDC :
1ère place : 150 pts
2ème place : 165 pts
3ème place : 180 pts
4ème et suivant +10pts
</t>
        </r>
      </text>
    </comment>
    <comment ref="L23" authorId="0">
      <text>
        <r>
          <rPr>
            <sz val="8"/>
            <rFont val="Tahoma"/>
            <family val="2"/>
          </rPr>
          <t xml:space="preserve">Classement final CDC :
1ère place : 150 pts
2ème place : 165 pts
3ème place : 180 pts
4ème et suivant +10pts
</t>
        </r>
      </text>
    </comment>
    <comment ref="L38" authorId="0">
      <text>
        <r>
          <rPr>
            <sz val="8"/>
            <rFont val="Tahoma"/>
            <family val="2"/>
          </rPr>
          <t xml:space="preserve">Classement final CDC :
1ère place : 150 pts
2ème place : 165 pts
3ème place : 180 pts
4ème et suivant +10pts
</t>
        </r>
      </text>
    </comment>
  </commentList>
</comments>
</file>

<file path=xl/sharedStrings.xml><?xml version="1.0" encoding="utf-8"?>
<sst xmlns="http://schemas.openxmlformats.org/spreadsheetml/2006/main" count="561" uniqueCount="181">
  <si>
    <t>Code</t>
  </si>
  <si>
    <t>St-Imier</t>
  </si>
  <si>
    <t>La Chaux-de-Fonds</t>
  </si>
  <si>
    <t>Petit-Val</t>
  </si>
  <si>
    <t>Romand Bienne</t>
  </si>
  <si>
    <t>Chasseral Dombresson</t>
  </si>
  <si>
    <t>Fleurier</t>
  </si>
  <si>
    <t>CUCHE</t>
  </si>
  <si>
    <t>Spécialité sportive</t>
  </si>
  <si>
    <t>Discipline</t>
  </si>
  <si>
    <t>Cadre</t>
  </si>
  <si>
    <t>Sports de neige</t>
  </si>
  <si>
    <t>Ski Alpin</t>
  </si>
  <si>
    <t>Performance 3 : SL/GS/CR</t>
  </si>
  <si>
    <t>Nombre de critères absents</t>
  </si>
  <si>
    <t>Groupe d'entraînement</t>
  </si>
  <si>
    <t>Non</t>
  </si>
  <si>
    <t>Sexe</t>
  </si>
  <si>
    <t>Date de naissance</t>
  </si>
  <si>
    <t>Performance en compétition</t>
  </si>
  <si>
    <t>Etat de développement biologique</t>
  </si>
  <si>
    <t>Nom</t>
  </si>
  <si>
    <t>Prénom</t>
  </si>
  <si>
    <t>H/F</t>
  </si>
  <si>
    <t>JJ</t>
  </si>
  <si>
    <t>MM</t>
  </si>
  <si>
    <t>AAAA</t>
  </si>
  <si>
    <t>Total de points</t>
  </si>
  <si>
    <t>Pondération</t>
  </si>
  <si>
    <t>TOTAL</t>
  </si>
  <si>
    <t>RANG</t>
  </si>
  <si>
    <t>Blessé ?</t>
  </si>
  <si>
    <t>Remarques</t>
  </si>
  <si>
    <t>GASSER</t>
  </si>
  <si>
    <t>F</t>
  </si>
  <si>
    <t>Date validité</t>
  </si>
  <si>
    <t>Performance 1 : SL</t>
  </si>
  <si>
    <t>Performance 2 : GS</t>
  </si>
  <si>
    <t>Total des points</t>
  </si>
  <si>
    <t>Meilleure performance</t>
  </si>
  <si>
    <t>Seuil de calculation</t>
  </si>
  <si>
    <t>Tests généraux de motricité sportive</t>
  </si>
  <si>
    <t>Performances en compétition</t>
  </si>
  <si>
    <t>CDC</t>
  </si>
  <si>
    <t>ACHILLE</t>
  </si>
  <si>
    <t>MATHIEU</t>
  </si>
  <si>
    <t>Biel/Bienne</t>
  </si>
  <si>
    <t xml:space="preserve">H </t>
  </si>
  <si>
    <t>Meill.</t>
  </si>
  <si>
    <t>perf.</t>
  </si>
  <si>
    <t xml:space="preserve">Tests de performance </t>
  </si>
  <si>
    <t>Meilleure perf.</t>
  </si>
  <si>
    <t>Développement de la performance</t>
  </si>
  <si>
    <t>Age relatif</t>
  </si>
  <si>
    <t>Pondération en fonction de l'âge</t>
  </si>
  <si>
    <t>Ski-Club</t>
  </si>
  <si>
    <t>ANNA</t>
  </si>
  <si>
    <t>CLARK</t>
  </si>
  <si>
    <t>GONCALVES</t>
  </si>
  <si>
    <t>HÖLLMÜLLER</t>
  </si>
  <si>
    <t>ARNAUD</t>
  </si>
  <si>
    <t>Ranking national (par année de naissance sur la base des points Swiss-Ski)</t>
  </si>
  <si>
    <t>NA</t>
  </si>
  <si>
    <t>BERCOT</t>
  </si>
  <si>
    <t>WEIBEL</t>
  </si>
  <si>
    <t>ELEA</t>
  </si>
  <si>
    <t>BELMONTE</t>
  </si>
  <si>
    <t>DESAULES</t>
  </si>
  <si>
    <t>DOUMAS</t>
  </si>
  <si>
    <t>ISLER</t>
  </si>
  <si>
    <t>ENZO</t>
  </si>
  <si>
    <t>TRISTAN</t>
  </si>
  <si>
    <t>NOLAN</t>
  </si>
  <si>
    <t>MAE</t>
  </si>
  <si>
    <t>JOME</t>
  </si>
  <si>
    <t>Oui</t>
  </si>
  <si>
    <t>HERZOG</t>
  </si>
  <si>
    <t>MEYER</t>
  </si>
  <si>
    <t>SUNIER</t>
  </si>
  <si>
    <t>TSCHANZ</t>
  </si>
  <si>
    <t>ELWENN</t>
  </si>
  <si>
    <t>MARION</t>
  </si>
  <si>
    <t>CHERYL</t>
  </si>
  <si>
    <t>ROXANE</t>
  </si>
  <si>
    <t>MIA</t>
  </si>
  <si>
    <t>Meilleure</t>
  </si>
  <si>
    <t>performance</t>
  </si>
  <si>
    <t>GJ (U16/U14/U12)</t>
  </si>
  <si>
    <t>Evaluation de l'athlète</t>
  </si>
  <si>
    <t xml:space="preserve">Test spécifiques la spécialité sportive </t>
  </si>
  <si>
    <t>FISCHER</t>
  </si>
  <si>
    <t>NUSSBAUMER</t>
  </si>
  <si>
    <t>MATHYS</t>
  </si>
  <si>
    <t>OWEN</t>
  </si>
  <si>
    <t>LEONARD</t>
  </si>
  <si>
    <t>DEY</t>
  </si>
  <si>
    <t>Cadre CRP Ski Alpin GJ</t>
  </si>
  <si>
    <t>Swiss - Olymipic Card régionale</t>
  </si>
  <si>
    <t xml:space="preserve">Décision de sélection </t>
  </si>
  <si>
    <t>SIMON-VERMOT</t>
  </si>
  <si>
    <t>JAYA</t>
  </si>
  <si>
    <t>GROSSNIKLAUS</t>
  </si>
  <si>
    <t>CHLOE</t>
  </si>
  <si>
    <t>LAURA</t>
  </si>
  <si>
    <t>LACHAT</t>
  </si>
  <si>
    <t>ISALINE</t>
  </si>
  <si>
    <t>MULLER</t>
  </si>
  <si>
    <t>ELISA</t>
  </si>
  <si>
    <t>SCHEIDEGGER</t>
  </si>
  <si>
    <t>MELINE</t>
  </si>
  <si>
    <t>LAURANNE</t>
  </si>
  <si>
    <t>SAUTEBIN</t>
  </si>
  <si>
    <t>Combi-race</t>
  </si>
  <si>
    <t>CHIDLOW</t>
  </si>
  <si>
    <t>EDOCS</t>
  </si>
  <si>
    <t>JUBIN</t>
  </si>
  <si>
    <t>SIMONT-VERMOT</t>
  </si>
  <si>
    <t>CLEMENT</t>
  </si>
  <si>
    <t>LUCAS</t>
  </si>
  <si>
    <t>MICHA</t>
  </si>
  <si>
    <t>NOAH</t>
  </si>
  <si>
    <t>VALENS</t>
  </si>
  <si>
    <t>MATTIA</t>
  </si>
  <si>
    <t>MAELLLE</t>
  </si>
  <si>
    <t>JUSTINE</t>
  </si>
  <si>
    <t>AURIANE</t>
  </si>
  <si>
    <t>CINDY</t>
  </si>
  <si>
    <t>LOIC</t>
  </si>
  <si>
    <t>VOIROL</t>
  </si>
  <si>
    <t>ESTEBAN</t>
  </si>
  <si>
    <t>MAXIM</t>
  </si>
  <si>
    <t>BROGLIE</t>
  </si>
  <si>
    <t>DANZ</t>
  </si>
  <si>
    <t>GINDRAUX</t>
  </si>
  <si>
    <t>ROSSIER</t>
  </si>
  <si>
    <t>BENVENUTO</t>
  </si>
  <si>
    <t>ELIAS</t>
  </si>
  <si>
    <t>RAPHAEL</t>
  </si>
  <si>
    <t>QUENTIN</t>
  </si>
  <si>
    <t>ALEXANDRE</t>
  </si>
  <si>
    <t>LOUKIAN</t>
  </si>
  <si>
    <t>BENJAMIN</t>
  </si>
  <si>
    <t>JEREMIE</t>
  </si>
  <si>
    <t>Slalom géant sans bâton</t>
  </si>
  <si>
    <t>Slalom spécial</t>
  </si>
  <si>
    <t>Régionale</t>
  </si>
  <si>
    <t>Désire quitter le CRP Ski Alpin GJ</t>
  </si>
  <si>
    <t>MOUGIN</t>
  </si>
  <si>
    <t>SARA</t>
  </si>
  <si>
    <t>KERAMBRUN</t>
  </si>
  <si>
    <t>SCHLAEPPI</t>
  </si>
  <si>
    <t>WERMEILLE</t>
  </si>
  <si>
    <t>ZOE</t>
  </si>
  <si>
    <t>LINA</t>
  </si>
  <si>
    <t>LORINE</t>
  </si>
  <si>
    <t>OMBLINE</t>
  </si>
  <si>
    <t>La Sagne</t>
  </si>
  <si>
    <t>ORLAN</t>
  </si>
  <si>
    <t>BENAREAU</t>
  </si>
  <si>
    <t>VICTOR</t>
  </si>
  <si>
    <t>BOURQUIN</t>
  </si>
  <si>
    <t>LUC</t>
  </si>
  <si>
    <t>BOTTERON</t>
  </si>
  <si>
    <t>GIANOLI</t>
  </si>
  <si>
    <t>GURTNER</t>
  </si>
  <si>
    <t>GYGER</t>
  </si>
  <si>
    <t>ODOT</t>
  </si>
  <si>
    <t>PILATTI</t>
  </si>
  <si>
    <t>VADIM</t>
  </si>
  <si>
    <t>NOA</t>
  </si>
  <si>
    <t>KAI</t>
  </si>
  <si>
    <t>MAEL</t>
  </si>
  <si>
    <t>BILLIEUX</t>
  </si>
  <si>
    <t>DEVEN</t>
  </si>
  <si>
    <t xml:space="preserve">Oui </t>
  </si>
  <si>
    <t>Avis d'entraîneur</t>
  </si>
  <si>
    <t>Locale</t>
  </si>
  <si>
    <t>13-15</t>
  </si>
  <si>
    <t>Performance</t>
  </si>
  <si>
    <t>11-12</t>
  </si>
  <si>
    <t>Formation</t>
  </si>
</sst>
</file>

<file path=xl/styles.xml><?xml version="1.0" encoding="utf-8"?>
<styleSheet xmlns="http://schemas.openxmlformats.org/spreadsheetml/2006/main">
  <numFmts count="44">
    <numFmt numFmtId="5" formatCode="#,##0\ &quot;CHF&quot;_);\(#,##0\ &quot;CHF&quot;\)"/>
    <numFmt numFmtId="6" formatCode="#,##0\ &quot;CHF&quot;_);[Red]\(#,##0\ &quot;CHF&quot;\)"/>
    <numFmt numFmtId="7" formatCode="#,##0.00\ &quot;CHF&quot;_);\(#,##0.00\ &quot;CHF&quot;\)"/>
    <numFmt numFmtId="8" formatCode="#,##0.00\ &quot;CHF&quot;_);[Red]\(#,##0.00\ &quot;CHF&quot;\)"/>
    <numFmt numFmtId="42" formatCode="_ * #,##0_)\ &quot;CHF&quot;_ ;_ * \(#,##0\)\ &quot;CHF&quot;_ ;_ * &quot;-&quot;_)\ &quot;CHF&quot;_ ;_ @_ "/>
    <numFmt numFmtId="41" formatCode="_ * #,##0_)\ _C_H_F_ ;_ * \(#,##0\)\ _C_H_F_ ;_ * &quot;-&quot;_)\ _C_H_F_ ;_ @_ "/>
    <numFmt numFmtId="44" formatCode="_ * #,##0.00_)\ &quot;CHF&quot;_ ;_ * \(#,##0.00\)\ &quot;CHF&quot;_ ;_ * &quot;-&quot;??_)\ &quot;CHF&quot;_ ;_ @_ "/>
    <numFmt numFmtId="43" formatCode="_ * #,##0.00_)\ _C_H_F_ ;_ * \(#,##0.00\)\ _C_H_F_ ;_ * &quot;-&quot;??_)\ _C_H_F_ ;_ @_ "/>
    <numFmt numFmtId="164" formatCode="#,##0\ &quot;fr.&quot;;\-#,##0\ &quot;fr.&quot;"/>
    <numFmt numFmtId="165" formatCode="#,##0\ &quot;fr.&quot;;[Red]\-#,##0\ &quot;fr.&quot;"/>
    <numFmt numFmtId="166" formatCode="#,##0.00\ &quot;fr.&quot;;\-#,##0.00\ &quot;fr.&quot;"/>
    <numFmt numFmtId="167" formatCode="#,##0.00\ &quot;fr.&quot;;[Red]\-#,##0.00\ &quot;fr.&quot;"/>
    <numFmt numFmtId="168" formatCode="_-* #,##0\ &quot;fr.&quot;_-;\-* #,##0\ &quot;fr.&quot;_-;_-* &quot;-&quot;\ &quot;fr.&quot;_-;_-@_-"/>
    <numFmt numFmtId="169" formatCode="_-* #,##0\ _f_r_._-;\-* #,##0\ _f_r_._-;_-* &quot;-&quot;\ _f_r_._-;_-@_-"/>
    <numFmt numFmtId="170" formatCode="_-* #,##0.00\ &quot;fr.&quot;_-;\-* #,##0.00\ &quot;fr.&quot;_-;_-* &quot;-&quot;??\ &quot;fr.&quot;_-;_-@_-"/>
    <numFmt numFmtId="171" formatCode="_-* #,##0.00\ _f_r_._-;\-* #,##0.00\ _f_r_._-;_-* &quot;-&quot;??\ _f_r_.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* #,##0_ ;_ * \-#,##0_ ;_ * &quot;-&quot;_ ;_ @_ "/>
    <numFmt numFmtId="178" formatCode="_ &quot;fr.&quot;\ * #,##0.00_ ;_ &quot;fr.&quot;\ * \-#,##0.00_ ;_ &quot;fr.&quot;\ * &quot;-&quot;??_ ;_ @_ "/>
    <numFmt numFmtId="179" formatCode="_ * #,##0.00_ ;_ * \-#,##0.00_ ;_ * &quot;-&quot;??_ ;_ @_ "/>
    <numFmt numFmtId="180" formatCode="&quot;CHF&quot;\ #,##0;&quot;CHF&quot;\ \-#,##0"/>
    <numFmt numFmtId="181" formatCode="&quot;CHF&quot;\ #,##0;[Red]&quot;CHF&quot;\ \-#,##0"/>
    <numFmt numFmtId="182" formatCode="&quot;CHF&quot;\ #,##0.00;&quot;CHF&quot;\ \-#,##0.00"/>
    <numFmt numFmtId="183" formatCode="&quot;CHF&quot;\ #,##0.00;[Red]&quot;CHF&quot;\ \-#,##0.00"/>
    <numFmt numFmtId="184" formatCode="_ &quot;CHF&quot;\ * #,##0_ ;_ &quot;CHF&quot;\ * \-#,##0_ ;_ &quot;CHF&quot;\ * &quot;-&quot;_ ;_ @_ "/>
    <numFmt numFmtId="185" formatCode="_ &quot;CHF&quot;\ * #,##0.00_ ;_ &quot;CHF&quot;\ * \-#,##0.00_ ;_ &quot;CHF&quot;\ * &quot;-&quot;??_ ;_ @_ "/>
    <numFmt numFmtId="186" formatCode="&quot;SFr.&quot;\ #,##0;&quot;SFr.&quot;\ \-#,##0"/>
    <numFmt numFmtId="187" formatCode="&quot;SFr.&quot;\ #,##0;[Red]&quot;SFr.&quot;\ \-#,##0"/>
    <numFmt numFmtId="188" formatCode="&quot;SFr.&quot;\ #,##0.00;&quot;SFr.&quot;\ \-#,##0.00"/>
    <numFmt numFmtId="189" formatCode="&quot;SFr.&quot;\ #,##0.00;[Red]&quot;SFr.&quot;\ \-#,##0.00"/>
    <numFmt numFmtId="190" formatCode="_ &quot;SFr.&quot;\ * #,##0_ ;_ &quot;SFr.&quot;\ * \-#,##0_ ;_ &quot;SFr.&quot;\ * &quot;-&quot;_ ;_ @_ "/>
    <numFmt numFmtId="191" formatCode="_ &quot;SFr.&quot;\ * #,##0.00_ ;_ &quot;SFr.&quot;\ * \-#,##0.00_ ;_ &quot;SFr.&quot;\ * &quot;-&quot;??_ ;_ @_ "/>
    <numFmt numFmtId="192" formatCode="&quot;Fr &quot;#,##0;\-&quot;Fr &quot;#,##0"/>
    <numFmt numFmtId="193" formatCode="&quot;Fr &quot;#,##0;[Red]\-&quot;Fr &quot;#,##0"/>
    <numFmt numFmtId="194" formatCode="&quot;Fr &quot;#,##0.00;\-&quot;Fr &quot;#,##0.00"/>
    <numFmt numFmtId="195" formatCode="&quot;Fr &quot;#,##0.00;[Red]\-&quot;Fr &quot;#,##0.00"/>
    <numFmt numFmtId="196" formatCode="_-&quot;Fr &quot;* #,##0_-;\-&quot;Fr &quot;* #,##0_-;_-&quot;Fr &quot;* &quot;-&quot;_-;_-@_-"/>
    <numFmt numFmtId="197" formatCode="_-* #,##0_-;\-* #,##0_-;_-* &quot;-&quot;_-;_-@_-"/>
    <numFmt numFmtId="198" formatCode="_-&quot;Fr &quot;* #,##0.00_-;\-&quot;Fr &quot;* #,##0.00_-;_-&quot;Fr &quot;* &quot;-&quot;??_-;_-@_-"/>
    <numFmt numFmtId="199" formatCode="_-* #,##0.00_-;\-* #,##0.00_-;_-* &quot;-&quot;??_-;_-@_-"/>
  </numFmts>
  <fonts count="45"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8"/>
      <name val="Arial"/>
      <family val="2"/>
    </font>
    <font>
      <i/>
      <sz val="9"/>
      <name val="Verdan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3"/>
      <name val="Lucida Grande"/>
      <family val="2"/>
    </font>
    <font>
      <sz val="8"/>
      <color indexed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textRotation="90" wrapText="1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1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center" textRotation="90" wrapText="1"/>
      <protection locked="0"/>
    </xf>
    <xf numFmtId="0" fontId="2" fillId="0" borderId="0" xfId="0" applyFont="1" applyAlignment="1" applyProtection="1">
      <alignment horizontal="center"/>
      <protection locked="0"/>
    </xf>
    <xf numFmtId="10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0" fontId="1" fillId="33" borderId="11" xfId="0" applyFont="1" applyFill="1" applyBorder="1" applyAlignment="1" applyProtection="1">
      <alignment horizontal="center" vertical="center" wrapText="1"/>
      <protection locked="0"/>
    </xf>
    <xf numFmtId="0" fontId="1" fillId="33" borderId="12" xfId="0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Border="1" applyAlignment="1" applyProtection="1">
      <alignment horizontal="center" vertical="center" wrapText="1"/>
      <protection locked="0"/>
    </xf>
    <xf numFmtId="0" fontId="1" fillId="33" borderId="13" xfId="0" applyFont="1" applyFill="1" applyBorder="1" applyAlignment="1">
      <alignment horizontal="center" textRotation="90" wrapText="1"/>
    </xf>
    <xf numFmtId="0" fontId="4" fillId="33" borderId="14" xfId="0" applyFont="1" applyFill="1" applyBorder="1" applyAlignment="1" applyProtection="1">
      <alignment horizontal="center" wrapText="1"/>
      <protection locked="0"/>
    </xf>
    <xf numFmtId="2" fontId="4" fillId="33" borderId="15" xfId="0" applyNumberFormat="1" applyFont="1" applyFill="1" applyBorder="1" applyAlignment="1" applyProtection="1">
      <alignment horizontal="center" wrapText="1"/>
      <protection locked="0"/>
    </xf>
    <xf numFmtId="0" fontId="4" fillId="33" borderId="16" xfId="0" applyFont="1" applyFill="1" applyBorder="1" applyAlignment="1" applyProtection="1">
      <alignment horizontal="center" wrapText="1"/>
      <protection locked="0"/>
    </xf>
    <xf numFmtId="2" fontId="4" fillId="33" borderId="17" xfId="0" applyNumberFormat="1" applyFont="1" applyFill="1" applyBorder="1" applyAlignment="1" applyProtection="1">
      <alignment horizont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7" xfId="0" applyFont="1" applyFill="1" applyBorder="1" applyAlignment="1" applyProtection="1">
      <alignment horizontal="center" vertical="center" wrapText="1"/>
      <protection locked="0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33" borderId="13" xfId="0" applyFont="1" applyFill="1" applyBorder="1" applyAlignment="1" applyProtection="1">
      <alignment horizontal="center" vertical="justify" textRotation="90" wrapText="1"/>
      <protection locked="0"/>
    </xf>
    <xf numFmtId="0" fontId="2" fillId="0" borderId="0" xfId="0" applyFont="1" applyAlignment="1">
      <alignment horizontal="right"/>
    </xf>
    <xf numFmtId="0" fontId="1" fillId="33" borderId="15" xfId="0" applyFont="1" applyFill="1" applyBorder="1" applyAlignment="1" applyProtection="1">
      <alignment horizontal="center" textRotation="90" wrapText="1"/>
      <protection locked="0"/>
    </xf>
    <xf numFmtId="0" fontId="1" fillId="33" borderId="18" xfId="0" applyFont="1" applyFill="1" applyBorder="1" applyAlignment="1">
      <alignment horizontal="center" textRotation="90" wrapText="1"/>
    </xf>
    <xf numFmtId="0" fontId="1" fillId="33" borderId="19" xfId="0" applyFont="1" applyFill="1" applyBorder="1" applyAlignment="1">
      <alignment horizontal="center" textRotation="90" wrapText="1"/>
    </xf>
    <xf numFmtId="0" fontId="1" fillId="33" borderId="20" xfId="0" applyFont="1" applyFill="1" applyBorder="1" applyAlignment="1">
      <alignment horizontal="center" wrapText="1"/>
    </xf>
    <xf numFmtId="0" fontId="1" fillId="33" borderId="21" xfId="0" applyFont="1" applyFill="1" applyBorder="1" applyAlignment="1">
      <alignment horizontal="center" wrapText="1"/>
    </xf>
    <xf numFmtId="0" fontId="1" fillId="33" borderId="13" xfId="0" applyFont="1" applyFill="1" applyBorder="1" applyAlignment="1" applyProtection="1">
      <alignment horizontal="left" wrapText="1"/>
      <protection locked="0"/>
    </xf>
    <xf numFmtId="0" fontId="1" fillId="33" borderId="22" xfId="0" applyFont="1" applyFill="1" applyBorder="1" applyAlignment="1" applyProtection="1">
      <alignment horizontal="center" vertical="center" wrapText="1"/>
      <protection locked="0"/>
    </xf>
    <xf numFmtId="0" fontId="1" fillId="33" borderId="20" xfId="0" applyFont="1" applyFill="1" applyBorder="1" applyAlignment="1" applyProtection="1">
      <alignment horizontal="center" vertical="center" wrapText="1"/>
      <protection locked="0"/>
    </xf>
    <xf numFmtId="2" fontId="1" fillId="33" borderId="20" xfId="0" applyNumberFormat="1" applyFont="1" applyFill="1" applyBorder="1" applyAlignment="1">
      <alignment horizontal="center" vertical="center" wrapText="1"/>
    </xf>
    <xf numFmtId="2" fontId="1" fillId="33" borderId="22" xfId="0" applyNumberFormat="1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1" fillId="34" borderId="23" xfId="0" applyFont="1" applyFill="1" applyBorder="1" applyAlignment="1" applyProtection="1">
      <alignment horizontal="left" vertical="center" wrapText="1"/>
      <protection locked="0"/>
    </xf>
    <xf numFmtId="0" fontId="1" fillId="34" borderId="24" xfId="0" applyFont="1" applyFill="1" applyBorder="1" applyAlignment="1" applyProtection="1">
      <alignment horizontal="left" vertical="center" wrapText="1"/>
      <protection locked="0"/>
    </xf>
    <xf numFmtId="0" fontId="1" fillId="34" borderId="25" xfId="0" applyFont="1" applyFill="1" applyBorder="1" applyAlignment="1" applyProtection="1">
      <alignment horizontal="left" vertical="center" wrapText="1"/>
      <protection locked="0"/>
    </xf>
    <xf numFmtId="0" fontId="1" fillId="33" borderId="16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justify" textRotation="90" wrapText="1"/>
    </xf>
    <xf numFmtId="0" fontId="1" fillId="33" borderId="18" xfId="0" applyFont="1" applyFill="1" applyBorder="1" applyAlignment="1" applyProtection="1">
      <alignment horizontal="center" vertical="justify" textRotation="90" wrapText="1"/>
      <protection locked="0"/>
    </xf>
    <xf numFmtId="0" fontId="1" fillId="33" borderId="17" xfId="0" applyFont="1" applyFill="1" applyBorder="1" applyAlignment="1" applyProtection="1">
      <alignment horizontal="center" vertical="justify" textRotation="90" wrapText="1"/>
      <protection locked="0"/>
    </xf>
    <xf numFmtId="2" fontId="1" fillId="33" borderId="17" xfId="0" applyNumberFormat="1" applyFont="1" applyFill="1" applyBorder="1" applyAlignment="1">
      <alignment horizontal="center" vertical="justify" textRotation="90" wrapText="1"/>
    </xf>
    <xf numFmtId="2" fontId="1" fillId="33" borderId="19" xfId="0" applyNumberFormat="1" applyFont="1" applyFill="1" applyBorder="1" applyAlignment="1">
      <alignment horizontal="center" vertical="justify" textRotation="90" wrapText="1"/>
    </xf>
    <xf numFmtId="2" fontId="1" fillId="33" borderId="13" xfId="0" applyNumberFormat="1" applyFont="1" applyFill="1" applyBorder="1" applyAlignment="1">
      <alignment horizontal="center" vertical="justify" textRotation="90" wrapText="1"/>
    </xf>
    <xf numFmtId="10" fontId="1" fillId="33" borderId="13" xfId="0" applyNumberFormat="1" applyFont="1" applyFill="1" applyBorder="1" applyAlignment="1">
      <alignment horizontal="center" vertical="justify" textRotation="90" wrapText="1"/>
    </xf>
    <xf numFmtId="0" fontId="1" fillId="33" borderId="18" xfId="0" applyFont="1" applyFill="1" applyBorder="1" applyAlignment="1">
      <alignment horizontal="center" vertical="justify" textRotation="90" wrapText="1"/>
    </xf>
    <xf numFmtId="0" fontId="1" fillId="33" borderId="19" xfId="0" applyFont="1" applyFill="1" applyBorder="1" applyAlignment="1">
      <alignment horizontal="center" vertical="justify" textRotation="90" wrapText="1"/>
    </xf>
    <xf numFmtId="0" fontId="1" fillId="33" borderId="29" xfId="0" applyFont="1" applyFill="1" applyBorder="1" applyAlignment="1">
      <alignment horizontal="center" textRotation="90" wrapText="1"/>
    </xf>
    <xf numFmtId="0" fontId="2" fillId="35" borderId="0" xfId="0" applyFont="1" applyFill="1" applyAlignment="1">
      <alignment/>
    </xf>
    <xf numFmtId="0" fontId="2" fillId="34" borderId="10" xfId="0" applyNumberFormat="1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 applyProtection="1">
      <alignment horizontal="center"/>
      <protection/>
    </xf>
    <xf numFmtId="0" fontId="2" fillId="34" borderId="15" xfId="0" applyNumberFormat="1" applyFont="1" applyFill="1" applyBorder="1" applyAlignment="1" applyProtection="1">
      <alignment horizontal="center"/>
      <protection/>
    </xf>
    <xf numFmtId="0" fontId="2" fillId="34" borderId="30" xfId="0" applyNumberFormat="1" applyFont="1" applyFill="1" applyBorder="1" applyAlignment="1" applyProtection="1">
      <alignment/>
      <protection/>
    </xf>
    <xf numFmtId="0" fontId="2" fillId="34" borderId="30" xfId="0" applyNumberFormat="1" applyFont="1" applyFill="1" applyBorder="1" applyAlignment="1" applyProtection="1">
      <alignment horizontal="center"/>
      <protection/>
    </xf>
    <xf numFmtId="0" fontId="1" fillId="33" borderId="15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center"/>
      <protection/>
    </xf>
    <xf numFmtId="0" fontId="1" fillId="33" borderId="31" xfId="0" applyNumberFormat="1" applyFont="1" applyFill="1" applyBorder="1" applyAlignment="1" applyProtection="1">
      <alignment horizontal="center"/>
      <protection/>
    </xf>
    <xf numFmtId="0" fontId="2" fillId="34" borderId="32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Alignment="1" applyProtection="1">
      <alignment horizontal="center"/>
      <protection/>
    </xf>
    <xf numFmtId="2" fontId="2" fillId="34" borderId="10" xfId="0" applyNumberFormat="1" applyFont="1" applyFill="1" applyBorder="1" applyAlignment="1" applyProtection="1">
      <alignment/>
      <protection/>
    </xf>
    <xf numFmtId="2" fontId="2" fillId="33" borderId="19" xfId="0" applyNumberFormat="1" applyFont="1" applyFill="1" applyBorder="1" applyAlignment="1" applyProtection="1">
      <alignment/>
      <protection/>
    </xf>
    <xf numFmtId="2" fontId="2" fillId="33" borderId="10" xfId="0" applyNumberFormat="1" applyFont="1" applyFill="1" applyBorder="1" applyAlignment="1" applyProtection="1">
      <alignment/>
      <protection/>
    </xf>
    <xf numFmtId="2" fontId="2" fillId="33" borderId="31" xfId="0" applyNumberFormat="1" applyFont="1" applyFill="1" applyBorder="1" applyAlignment="1" applyProtection="1">
      <alignment/>
      <protection/>
    </xf>
    <xf numFmtId="2" fontId="2" fillId="34" borderId="30" xfId="0" applyNumberFormat="1" applyFont="1" applyFill="1" applyBorder="1" applyAlignment="1" applyProtection="1">
      <alignment/>
      <protection/>
    </xf>
    <xf numFmtId="2" fontId="2" fillId="33" borderId="31" xfId="0" applyNumberFormat="1" applyFont="1" applyFill="1" applyBorder="1" applyAlignment="1" applyProtection="1">
      <alignment horizontal="right"/>
      <protection/>
    </xf>
    <xf numFmtId="1" fontId="1" fillId="33" borderId="32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>
      <alignment/>
    </xf>
    <xf numFmtId="1" fontId="1" fillId="33" borderId="13" xfId="0" applyNumberFormat="1" applyFont="1" applyFill="1" applyBorder="1" applyAlignment="1">
      <alignment horizontal="center" textRotation="90" wrapText="1"/>
    </xf>
    <xf numFmtId="1" fontId="1" fillId="33" borderId="10" xfId="0" applyNumberFormat="1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2" fillId="34" borderId="30" xfId="0" applyFont="1" applyFill="1" applyBorder="1" applyAlignment="1" applyProtection="1">
      <alignment horizontal="center"/>
      <protection/>
    </xf>
    <xf numFmtId="49" fontId="2" fillId="34" borderId="10" xfId="0" applyNumberFormat="1" applyFont="1" applyFill="1" applyBorder="1" applyAlignment="1" applyProtection="1">
      <alignment horizontal="center"/>
      <protection/>
    </xf>
    <xf numFmtId="2" fontId="2" fillId="34" borderId="32" xfId="0" applyNumberFormat="1" applyFont="1" applyFill="1" applyBorder="1" applyAlignment="1" applyProtection="1">
      <alignment/>
      <protection/>
    </xf>
    <xf numFmtId="0" fontId="1" fillId="33" borderId="29" xfId="0" applyFont="1" applyFill="1" applyBorder="1" applyAlignment="1" applyProtection="1">
      <alignment horizontal="center" vertical="justify" textRotation="90" wrapText="1"/>
      <protection locked="0"/>
    </xf>
    <xf numFmtId="0" fontId="1" fillId="33" borderId="30" xfId="0" applyFont="1" applyFill="1" applyBorder="1" applyAlignment="1" applyProtection="1">
      <alignment horizontal="center" vertical="justify" textRotation="90" wrapText="1"/>
      <protection locked="0"/>
    </xf>
    <xf numFmtId="2" fontId="2" fillId="34" borderId="32" xfId="0" applyNumberFormat="1" applyFont="1" applyFill="1" applyBorder="1" applyAlignment="1" applyProtection="1">
      <alignment horizontal="center"/>
      <protection/>
    </xf>
    <xf numFmtId="1" fontId="2" fillId="34" borderId="30" xfId="0" applyNumberFormat="1" applyFont="1" applyFill="1" applyBorder="1" applyAlignment="1" applyProtection="1">
      <alignment horizontal="center"/>
      <protection/>
    </xf>
    <xf numFmtId="1" fontId="2" fillId="34" borderId="30" xfId="0" applyNumberFormat="1" applyFont="1" applyFill="1" applyBorder="1" applyAlignment="1" applyProtection="1">
      <alignment horizontal="center"/>
      <protection/>
    </xf>
    <xf numFmtId="0" fontId="2" fillId="34" borderId="30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>
      <alignment/>
    </xf>
    <xf numFmtId="0" fontId="1" fillId="33" borderId="31" xfId="0" applyFont="1" applyFill="1" applyBorder="1" applyAlignment="1" applyProtection="1">
      <alignment horizontal="center" textRotation="90" wrapText="1"/>
      <protection locked="0"/>
    </xf>
    <xf numFmtId="0" fontId="2" fillId="34" borderId="31" xfId="0" applyNumberFormat="1" applyFont="1" applyFill="1" applyBorder="1" applyAlignment="1" applyProtection="1">
      <alignment horizontal="center"/>
      <protection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0" fontId="4" fillId="33" borderId="35" xfId="0" applyFont="1" applyFill="1" applyBorder="1" applyAlignment="1" applyProtection="1">
      <alignment horizontal="center" vertical="center" wrapText="1"/>
      <protection locked="0"/>
    </xf>
    <xf numFmtId="0" fontId="4" fillId="33" borderId="21" xfId="0" applyFont="1" applyFill="1" applyBorder="1" applyAlignment="1" applyProtection="1">
      <alignment horizontal="center" vertical="center" wrapText="1"/>
      <protection locked="0"/>
    </xf>
    <xf numFmtId="0" fontId="1" fillId="33" borderId="33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1" fontId="4" fillId="33" borderId="38" xfId="0" applyNumberFormat="1" applyFont="1" applyFill="1" applyBorder="1" applyAlignment="1" applyProtection="1">
      <alignment horizontal="center" vertical="center" wrapText="1"/>
      <protection locked="0"/>
    </xf>
    <xf numFmtId="1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9" xfId="0" applyFont="1" applyFill="1" applyBorder="1" applyAlignment="1" applyProtection="1">
      <alignment horizontal="center" wrapText="1"/>
      <protection locked="0"/>
    </xf>
    <xf numFmtId="0" fontId="4" fillId="33" borderId="14" xfId="0" applyFont="1" applyFill="1" applyBorder="1" applyAlignment="1" applyProtection="1">
      <alignment horizontal="center" wrapText="1"/>
      <protection locked="0"/>
    </xf>
    <xf numFmtId="9" fontId="1" fillId="33" borderId="40" xfId="0" applyNumberFormat="1" applyFont="1" applyFill="1" applyBorder="1" applyAlignment="1">
      <alignment horizontal="center" vertical="center" wrapText="1"/>
    </xf>
    <xf numFmtId="9" fontId="1" fillId="33" borderId="41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22" xfId="0" applyNumberFormat="1" applyFont="1" applyFill="1" applyBorder="1" applyAlignment="1">
      <alignment horizontal="center" vertical="center" wrapText="1"/>
    </xf>
    <xf numFmtId="2" fontId="1" fillId="33" borderId="21" xfId="0" applyNumberFormat="1" applyFont="1" applyFill="1" applyBorder="1" applyAlignment="1">
      <alignment horizontal="center" vertical="center" wrapText="1"/>
    </xf>
    <xf numFmtId="2" fontId="1" fillId="33" borderId="1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textRotation="90" wrapText="1"/>
    </xf>
    <xf numFmtId="0" fontId="1" fillId="33" borderId="15" xfId="0" applyFont="1" applyFill="1" applyBorder="1" applyAlignment="1">
      <alignment horizontal="center" textRotation="90" wrapText="1"/>
    </xf>
    <xf numFmtId="0" fontId="1" fillId="33" borderId="33" xfId="0" applyFont="1" applyFill="1" applyBorder="1" applyAlignment="1" applyProtection="1">
      <alignment horizontal="center" vertical="center" wrapText="1"/>
      <protection locked="0"/>
    </xf>
    <xf numFmtId="0" fontId="1" fillId="33" borderId="36" xfId="0" applyFont="1" applyFill="1" applyBorder="1" applyAlignment="1" applyProtection="1">
      <alignment horizontal="center" vertical="center" wrapText="1"/>
      <protection locked="0"/>
    </xf>
    <xf numFmtId="0" fontId="1" fillId="33" borderId="34" xfId="0" applyFont="1" applyFill="1" applyBorder="1" applyAlignment="1" applyProtection="1">
      <alignment horizontal="center" vertical="center" wrapText="1"/>
      <protection locked="0"/>
    </xf>
    <xf numFmtId="9" fontId="1" fillId="33" borderId="38" xfId="0" applyNumberFormat="1" applyFont="1" applyFill="1" applyBorder="1" applyAlignment="1">
      <alignment horizontal="center" vertical="center" wrapText="1"/>
    </xf>
    <xf numFmtId="9" fontId="1" fillId="33" borderId="42" xfId="0" applyNumberFormat="1" applyFont="1" applyFill="1" applyBorder="1" applyAlignment="1">
      <alignment horizontal="center" vertical="center" wrapText="1"/>
    </xf>
    <xf numFmtId="9" fontId="1" fillId="33" borderId="31" xfId="0" applyNumberFormat="1" applyFont="1" applyFill="1" applyBorder="1" applyAlignment="1">
      <alignment horizontal="center" vertical="center" wrapText="1"/>
    </xf>
    <xf numFmtId="0" fontId="4" fillId="33" borderId="26" xfId="0" applyFont="1" applyFill="1" applyBorder="1" applyAlignment="1" applyProtection="1">
      <alignment horizontal="center" vertical="center" wrapText="1"/>
      <protection locked="0"/>
    </xf>
    <xf numFmtId="0" fontId="4" fillId="33" borderId="27" xfId="0" applyFont="1" applyFill="1" applyBorder="1" applyAlignment="1" applyProtection="1">
      <alignment horizontal="center" vertical="center" wrapText="1"/>
      <protection locked="0"/>
    </xf>
    <xf numFmtId="0" fontId="4" fillId="33" borderId="16" xfId="0" applyFont="1" applyFill="1" applyBorder="1" applyAlignment="1" applyProtection="1">
      <alignment horizontal="center" vertical="center" wrapText="1"/>
      <protection locked="0"/>
    </xf>
    <xf numFmtId="0" fontId="4" fillId="33" borderId="29" xfId="0" applyFont="1" applyFill="1" applyBorder="1" applyAlignment="1" applyProtection="1">
      <alignment horizontal="center" vertical="center" wrapText="1"/>
      <protection locked="0"/>
    </xf>
    <xf numFmtId="0" fontId="1" fillId="34" borderId="23" xfId="0" applyFont="1" applyFill="1" applyBorder="1" applyAlignment="1" applyProtection="1">
      <alignment horizontal="left" vertical="center" wrapText="1"/>
      <protection locked="0"/>
    </xf>
    <xf numFmtId="0" fontId="1" fillId="34" borderId="24" xfId="0" applyFont="1" applyFill="1" applyBorder="1" applyAlignment="1" applyProtection="1">
      <alignment horizontal="left" vertical="center" wrapText="1"/>
      <protection locked="0"/>
    </xf>
    <xf numFmtId="0" fontId="1" fillId="34" borderId="25" xfId="0" applyFont="1" applyFill="1" applyBorder="1" applyAlignment="1" applyProtection="1">
      <alignment horizontal="left" vertical="center" wrapText="1"/>
      <protection locked="0"/>
    </xf>
    <xf numFmtId="0" fontId="1" fillId="33" borderId="16" xfId="0" applyFont="1" applyFill="1" applyBorder="1" applyAlignment="1" applyProtection="1">
      <alignment horizontal="center" vertical="center" wrapText="1"/>
      <protection locked="0"/>
    </xf>
    <xf numFmtId="0" fontId="1" fillId="33" borderId="21" xfId="0" applyFont="1" applyFill="1" applyBorder="1" applyAlignment="1" applyProtection="1">
      <alignment horizontal="center" vertical="center" wrapText="1"/>
      <protection locked="0"/>
    </xf>
    <xf numFmtId="0" fontId="1" fillId="33" borderId="37" xfId="0" applyFont="1" applyFill="1" applyBorder="1" applyAlignment="1" applyProtection="1">
      <alignment horizontal="center" vertical="center" wrapText="1"/>
      <protection locked="0"/>
    </xf>
    <xf numFmtId="0" fontId="1" fillId="33" borderId="27" xfId="0" applyFont="1" applyFill="1" applyBorder="1" applyAlignment="1" applyProtection="1">
      <alignment horizontal="center" textRotation="90" wrapText="1"/>
      <protection locked="0"/>
    </xf>
    <xf numFmtId="0" fontId="1" fillId="33" borderId="28" xfId="0" applyFont="1" applyFill="1" applyBorder="1" applyAlignment="1" applyProtection="1">
      <alignment horizontal="center" textRotation="90" wrapText="1"/>
      <protection locked="0"/>
    </xf>
    <xf numFmtId="0" fontId="1" fillId="33" borderId="29" xfId="0" applyFont="1" applyFill="1" applyBorder="1" applyAlignment="1" applyProtection="1">
      <alignment horizontal="center" textRotation="90" wrapText="1"/>
      <protection locked="0"/>
    </xf>
    <xf numFmtId="0" fontId="1" fillId="33" borderId="11" xfId="0" applyFont="1" applyFill="1" applyBorder="1" applyAlignment="1" applyProtection="1">
      <alignment horizontal="center" wrapText="1"/>
      <protection locked="0"/>
    </xf>
    <xf numFmtId="0" fontId="1" fillId="33" borderId="26" xfId="0" applyFont="1" applyFill="1" applyBorder="1" applyAlignment="1" applyProtection="1">
      <alignment horizontal="center" wrapText="1"/>
      <protection locked="0"/>
    </xf>
    <xf numFmtId="0" fontId="1" fillId="33" borderId="27" xfId="0" applyFont="1" applyFill="1" applyBorder="1" applyAlignment="1" applyProtection="1">
      <alignment horizontal="center" wrapText="1"/>
      <protection locked="0"/>
    </xf>
    <xf numFmtId="0" fontId="1" fillId="33" borderId="12" xfId="0" applyFont="1" applyFill="1" applyBorder="1" applyAlignment="1" applyProtection="1">
      <alignment horizontal="center" wrapText="1"/>
      <protection locked="0"/>
    </xf>
    <xf numFmtId="0" fontId="1" fillId="33" borderId="0" xfId="0" applyFont="1" applyFill="1" applyBorder="1" applyAlignment="1" applyProtection="1">
      <alignment horizontal="center" wrapText="1"/>
      <protection locked="0"/>
    </xf>
    <xf numFmtId="0" fontId="1" fillId="33" borderId="28" xfId="0" applyFont="1" applyFill="1" applyBorder="1" applyAlignment="1" applyProtection="1">
      <alignment horizontal="center" wrapText="1"/>
      <protection locked="0"/>
    </xf>
    <xf numFmtId="0" fontId="1" fillId="33" borderId="17" xfId="0" applyFont="1" applyFill="1" applyBorder="1" applyAlignment="1" applyProtection="1">
      <alignment horizontal="center" wrapText="1"/>
      <protection locked="0"/>
    </xf>
    <xf numFmtId="0" fontId="1" fillId="33" borderId="16" xfId="0" applyFont="1" applyFill="1" applyBorder="1" applyAlignment="1" applyProtection="1">
      <alignment horizontal="center" wrapText="1"/>
      <protection locked="0"/>
    </xf>
    <xf numFmtId="0" fontId="1" fillId="33" borderId="29" xfId="0" applyFont="1" applyFill="1" applyBorder="1" applyAlignment="1" applyProtection="1">
      <alignment horizontal="center" wrapText="1"/>
      <protection locked="0"/>
    </xf>
    <xf numFmtId="0" fontId="1" fillId="33" borderId="43" xfId="0" applyFont="1" applyFill="1" applyBorder="1" applyAlignment="1" applyProtection="1">
      <alignment horizontal="center" wrapText="1"/>
      <protection locked="0"/>
    </xf>
    <xf numFmtId="0" fontId="1" fillId="33" borderId="22" xfId="0" applyFont="1" applyFill="1" applyBorder="1" applyAlignment="1" applyProtection="1">
      <alignment horizontal="center" wrapText="1"/>
      <protection locked="0"/>
    </xf>
    <xf numFmtId="0" fontId="1" fillId="33" borderId="37" xfId="0" applyFont="1" applyFill="1" applyBorder="1" applyAlignment="1" applyProtection="1">
      <alignment horizontal="center" wrapText="1"/>
      <protection locked="0"/>
    </xf>
    <xf numFmtId="9" fontId="1" fillId="33" borderId="3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7"/>
  <sheetViews>
    <sheetView tabSelected="1" zoomScale="113" zoomScaleNormal="113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23" sqref="A23"/>
      <selection pane="bottomRight" activeCell="A6" sqref="A6"/>
    </sheetView>
  </sheetViews>
  <sheetFormatPr defaultColWidth="11.57421875" defaultRowHeight="12.75"/>
  <cols>
    <col min="1" max="1" width="15.00390625" style="4" bestFit="1" customWidth="1"/>
    <col min="2" max="2" width="11.421875" style="4" customWidth="1"/>
    <col min="3" max="3" width="8.7109375" style="4" customWidth="1"/>
    <col min="4" max="4" width="22.140625" style="4" bestFit="1" customWidth="1"/>
    <col min="5" max="7" width="5.28125" style="7" customWidth="1"/>
    <col min="8" max="8" width="6.00390625" style="7" bestFit="1" customWidth="1"/>
    <col min="9" max="10" width="5.28125" style="7" customWidth="1"/>
    <col min="11" max="11" width="6.00390625" style="7" bestFit="1" customWidth="1"/>
    <col min="12" max="14" width="8.00390625" style="4" customWidth="1"/>
    <col min="15" max="15" width="7.7109375" style="4" customWidth="1"/>
    <col min="16" max="16" width="13.28125" style="4" hidden="1" customWidth="1"/>
    <col min="17" max="17" width="9.140625" style="3" bestFit="1" customWidth="1"/>
    <col min="18" max="18" width="8.00390625" style="9" customWidth="1"/>
    <col min="19" max="22" width="8.00390625" style="7" customWidth="1"/>
    <col min="23" max="23" width="8.00390625" style="20" customWidth="1"/>
    <col min="24" max="24" width="8.00390625" style="8" customWidth="1"/>
    <col min="25" max="25" width="8.00390625" style="21" customWidth="1"/>
    <col min="26" max="28" width="8.00390625" style="3" customWidth="1"/>
    <col min="29" max="29" width="8.00390625" style="21" customWidth="1"/>
    <col min="30" max="30" width="8.00390625" style="3" customWidth="1"/>
    <col min="31" max="31" width="8.00390625" style="21" customWidth="1"/>
    <col min="32" max="32" width="8.00390625" style="24" customWidth="1"/>
    <col min="33" max="33" width="8.00390625" style="77" customWidth="1"/>
    <col min="34" max="34" width="8.00390625" style="22" customWidth="1"/>
    <col min="35" max="35" width="8.00390625" style="21" customWidth="1"/>
    <col min="36" max="36" width="8.28125" style="77" customWidth="1"/>
    <col min="37" max="37" width="8.00390625" style="22" customWidth="1"/>
    <col min="38" max="38" width="8.00390625" style="21" customWidth="1"/>
    <col min="39" max="42" width="8.28125" style="21" customWidth="1"/>
    <col min="43" max="43" width="12.28125" style="21" bestFit="1" customWidth="1"/>
    <col min="44" max="44" width="9.8515625" style="21" bestFit="1" customWidth="1"/>
    <col min="45" max="45" width="45.8515625" style="21" customWidth="1"/>
    <col min="46" max="16384" width="11.421875" style="3" customWidth="1"/>
  </cols>
  <sheetData>
    <row r="1" spans="1:45" s="1" customFormat="1" ht="45.75" customHeight="1" thickBot="1">
      <c r="A1" s="10" t="s">
        <v>8</v>
      </c>
      <c r="B1" s="129" t="s">
        <v>11</v>
      </c>
      <c r="C1" s="130"/>
      <c r="D1" s="131"/>
      <c r="E1" s="135" t="s">
        <v>17</v>
      </c>
      <c r="F1" s="138" t="s">
        <v>18</v>
      </c>
      <c r="G1" s="139"/>
      <c r="H1" s="140"/>
      <c r="I1" s="138" t="s">
        <v>35</v>
      </c>
      <c r="J1" s="139"/>
      <c r="K1" s="139"/>
      <c r="L1" s="119" t="s">
        <v>42</v>
      </c>
      <c r="M1" s="120"/>
      <c r="N1" s="120"/>
      <c r="O1" s="120"/>
      <c r="P1" s="120"/>
      <c r="Q1" s="120"/>
      <c r="R1" s="121"/>
      <c r="S1" s="119" t="s">
        <v>50</v>
      </c>
      <c r="T1" s="120"/>
      <c r="U1" s="120"/>
      <c r="V1" s="120"/>
      <c r="W1" s="120"/>
      <c r="X1" s="120"/>
      <c r="Y1" s="120"/>
      <c r="Z1" s="120"/>
      <c r="AA1" s="121"/>
      <c r="AB1" s="98" t="s">
        <v>52</v>
      </c>
      <c r="AC1" s="99"/>
      <c r="AD1" s="100"/>
      <c r="AE1" s="94" t="s">
        <v>20</v>
      </c>
      <c r="AF1" s="95"/>
      <c r="AG1" s="117" t="s">
        <v>29</v>
      </c>
      <c r="AH1" s="118" t="s">
        <v>30</v>
      </c>
      <c r="AI1" s="94" t="s">
        <v>54</v>
      </c>
      <c r="AJ1" s="110"/>
      <c r="AK1" s="95"/>
      <c r="AL1" s="40"/>
      <c r="AM1" s="40"/>
      <c r="AN1" s="40"/>
      <c r="AO1" s="40"/>
      <c r="AP1" s="40"/>
      <c r="AQ1" s="40"/>
      <c r="AR1" s="40"/>
      <c r="AS1" s="41"/>
    </row>
    <row r="2" spans="1:45" s="1" customFormat="1" ht="13.5" customHeight="1" thickBot="1">
      <c r="A2" s="11" t="s">
        <v>9</v>
      </c>
      <c r="B2" s="36" t="s">
        <v>12</v>
      </c>
      <c r="C2" s="37"/>
      <c r="D2" s="38"/>
      <c r="E2" s="136"/>
      <c r="F2" s="141"/>
      <c r="G2" s="142"/>
      <c r="H2" s="143"/>
      <c r="I2" s="141"/>
      <c r="J2" s="142"/>
      <c r="K2" s="142"/>
      <c r="L2" s="133"/>
      <c r="M2" s="132"/>
      <c r="N2" s="132"/>
      <c r="O2" s="132"/>
      <c r="P2" s="132"/>
      <c r="Q2" s="132"/>
      <c r="R2" s="134"/>
      <c r="S2" s="32"/>
      <c r="T2" s="12"/>
      <c r="U2" s="12"/>
      <c r="V2" s="12"/>
      <c r="W2" s="12"/>
      <c r="X2" s="12"/>
      <c r="Y2" s="12"/>
      <c r="Z2" s="12"/>
      <c r="AA2" s="31"/>
      <c r="AB2" s="101"/>
      <c r="AC2" s="102"/>
      <c r="AD2" s="103"/>
      <c r="AE2" s="33"/>
      <c r="AF2" s="34"/>
      <c r="AG2" s="117"/>
      <c r="AH2" s="118"/>
      <c r="AI2" s="111"/>
      <c r="AJ2" s="112"/>
      <c r="AK2" s="113"/>
      <c r="AL2" s="5"/>
      <c r="AM2" s="5"/>
      <c r="AN2" s="5"/>
      <c r="AO2" s="5"/>
      <c r="AP2" s="5"/>
      <c r="AQ2" s="5"/>
      <c r="AR2" s="5"/>
      <c r="AS2" s="42"/>
    </row>
    <row r="3" spans="1:45" s="1" customFormat="1" ht="12" thickBot="1">
      <c r="A3" s="11" t="s">
        <v>10</v>
      </c>
      <c r="B3" s="129" t="s">
        <v>87</v>
      </c>
      <c r="C3" s="130"/>
      <c r="D3" s="131"/>
      <c r="E3" s="136"/>
      <c r="F3" s="141"/>
      <c r="G3" s="142"/>
      <c r="H3" s="143"/>
      <c r="I3" s="141"/>
      <c r="J3" s="142"/>
      <c r="K3" s="142"/>
      <c r="L3" s="106" t="s">
        <v>39</v>
      </c>
      <c r="M3" s="107"/>
      <c r="N3" s="107"/>
      <c r="O3" s="107"/>
      <c r="P3" s="14"/>
      <c r="Q3" s="15">
        <f>MAX(P6:P28)</f>
        <v>141.06</v>
      </c>
      <c r="R3" s="108">
        <v>0.4</v>
      </c>
      <c r="S3" s="96" t="s">
        <v>85</v>
      </c>
      <c r="T3" s="125"/>
      <c r="U3" s="125"/>
      <c r="V3" s="126"/>
      <c r="W3" s="104">
        <f>MAX(V6:V28)</f>
        <v>5.333333333333333</v>
      </c>
      <c r="X3" s="122">
        <v>0.3</v>
      </c>
      <c r="Y3" s="18" t="s">
        <v>48</v>
      </c>
      <c r="Z3" s="104">
        <f>MAX(Y6:Y28)</f>
        <v>69</v>
      </c>
      <c r="AA3" s="108">
        <v>0.2</v>
      </c>
      <c r="AB3" s="96" t="s">
        <v>51</v>
      </c>
      <c r="AC3" s="104">
        <f>MAX(AB6:AB28)</f>
        <v>69</v>
      </c>
      <c r="AD3" s="108">
        <v>0.05</v>
      </c>
      <c r="AE3" s="28"/>
      <c r="AF3" s="124">
        <v>0.05</v>
      </c>
      <c r="AG3" s="117"/>
      <c r="AH3" s="118"/>
      <c r="AI3" s="111"/>
      <c r="AJ3" s="112"/>
      <c r="AK3" s="113"/>
      <c r="AL3" s="5"/>
      <c r="AM3" s="5"/>
      <c r="AN3" s="5"/>
      <c r="AO3" s="5"/>
      <c r="AP3" s="5"/>
      <c r="AQ3" s="5"/>
      <c r="AR3" s="5"/>
      <c r="AS3" s="42"/>
    </row>
    <row r="4" spans="1:45" s="1" customFormat="1" ht="11.25" customHeight="1">
      <c r="A4" s="35"/>
      <c r="B4" s="132"/>
      <c r="C4" s="132"/>
      <c r="D4" s="132"/>
      <c r="E4" s="137"/>
      <c r="F4" s="144"/>
      <c r="G4" s="145"/>
      <c r="H4" s="146"/>
      <c r="I4" s="144"/>
      <c r="J4" s="145"/>
      <c r="K4" s="145"/>
      <c r="L4" s="106" t="s">
        <v>40</v>
      </c>
      <c r="M4" s="107"/>
      <c r="N4" s="107"/>
      <c r="O4" s="107"/>
      <c r="P4" s="16"/>
      <c r="Q4" s="17">
        <v>200</v>
      </c>
      <c r="R4" s="109"/>
      <c r="S4" s="97" t="s">
        <v>86</v>
      </c>
      <c r="T4" s="127"/>
      <c r="U4" s="127"/>
      <c r="V4" s="128"/>
      <c r="W4" s="105"/>
      <c r="X4" s="123"/>
      <c r="Y4" s="19" t="s">
        <v>49</v>
      </c>
      <c r="Z4" s="105"/>
      <c r="AA4" s="109"/>
      <c r="AB4" s="97"/>
      <c r="AC4" s="105"/>
      <c r="AD4" s="109"/>
      <c r="AE4" s="29"/>
      <c r="AF4" s="124"/>
      <c r="AG4" s="117"/>
      <c r="AH4" s="118"/>
      <c r="AI4" s="114"/>
      <c r="AJ4" s="115"/>
      <c r="AK4" s="116"/>
      <c r="AL4" s="39"/>
      <c r="AM4" s="39"/>
      <c r="AN4" s="39"/>
      <c r="AO4" s="39"/>
      <c r="AP4" s="39"/>
      <c r="AQ4" s="39"/>
      <c r="AR4" s="39"/>
      <c r="AS4" s="43"/>
    </row>
    <row r="5" spans="1:45" s="2" customFormat="1" ht="101.25">
      <c r="A5" s="30" t="s">
        <v>21</v>
      </c>
      <c r="B5" s="30" t="s">
        <v>22</v>
      </c>
      <c r="C5" s="30" t="s">
        <v>0</v>
      </c>
      <c r="D5" s="30" t="s">
        <v>55</v>
      </c>
      <c r="E5" s="6" t="s">
        <v>23</v>
      </c>
      <c r="F5" s="6" t="s">
        <v>24</v>
      </c>
      <c r="G5" s="6" t="s">
        <v>25</v>
      </c>
      <c r="H5" s="6" t="s">
        <v>26</v>
      </c>
      <c r="I5" s="6" t="s">
        <v>24</v>
      </c>
      <c r="J5" s="6" t="s">
        <v>25</v>
      </c>
      <c r="K5" s="25" t="s">
        <v>26</v>
      </c>
      <c r="L5" s="45" t="s">
        <v>36</v>
      </c>
      <c r="M5" s="23" t="s">
        <v>37</v>
      </c>
      <c r="N5" s="23" t="s">
        <v>13</v>
      </c>
      <c r="O5" s="23" t="s">
        <v>19</v>
      </c>
      <c r="P5" s="46"/>
      <c r="Q5" s="47" t="s">
        <v>38</v>
      </c>
      <c r="R5" s="48" t="s">
        <v>28</v>
      </c>
      <c r="S5" s="86" t="s">
        <v>143</v>
      </c>
      <c r="T5" s="85" t="s">
        <v>144</v>
      </c>
      <c r="U5" s="85" t="s">
        <v>112</v>
      </c>
      <c r="V5" s="85" t="s">
        <v>89</v>
      </c>
      <c r="W5" s="49" t="s">
        <v>27</v>
      </c>
      <c r="X5" s="50" t="s">
        <v>28</v>
      </c>
      <c r="Y5" s="44" t="s">
        <v>41</v>
      </c>
      <c r="Z5" s="44" t="s">
        <v>27</v>
      </c>
      <c r="AA5" s="48" t="s">
        <v>28</v>
      </c>
      <c r="AB5" s="51" t="s">
        <v>88</v>
      </c>
      <c r="AC5" s="44" t="s">
        <v>27</v>
      </c>
      <c r="AD5" s="52" t="s">
        <v>28</v>
      </c>
      <c r="AE5" s="51" t="s">
        <v>53</v>
      </c>
      <c r="AF5" s="52" t="s">
        <v>28</v>
      </c>
      <c r="AG5" s="117"/>
      <c r="AH5" s="118"/>
      <c r="AI5" s="26" t="s">
        <v>54</v>
      </c>
      <c r="AJ5" s="78" t="s">
        <v>29</v>
      </c>
      <c r="AK5" s="27" t="s">
        <v>30</v>
      </c>
      <c r="AL5" s="53" t="s">
        <v>31</v>
      </c>
      <c r="AM5" s="13" t="s">
        <v>14</v>
      </c>
      <c r="AN5" s="13" t="s">
        <v>61</v>
      </c>
      <c r="AO5" s="13" t="s">
        <v>98</v>
      </c>
      <c r="AP5" s="13" t="s">
        <v>96</v>
      </c>
      <c r="AQ5" s="13" t="s">
        <v>15</v>
      </c>
      <c r="AR5" s="13" t="s">
        <v>97</v>
      </c>
      <c r="AS5" s="13" t="s">
        <v>32</v>
      </c>
    </row>
    <row r="6" spans="1:45" s="54" customFormat="1" ht="11.25">
      <c r="A6" s="55" t="s">
        <v>64</v>
      </c>
      <c r="B6" s="55" t="s">
        <v>65</v>
      </c>
      <c r="C6" s="55">
        <v>462174</v>
      </c>
      <c r="D6" s="55" t="s">
        <v>5</v>
      </c>
      <c r="E6" s="56" t="s">
        <v>34</v>
      </c>
      <c r="F6" s="56">
        <v>3</v>
      </c>
      <c r="G6" s="56">
        <v>12</v>
      </c>
      <c r="H6" s="56">
        <v>2003</v>
      </c>
      <c r="I6" s="56">
        <v>1</v>
      </c>
      <c r="J6" s="56">
        <v>5</v>
      </c>
      <c r="K6" s="57">
        <v>2018</v>
      </c>
      <c r="L6" s="73">
        <v>99.35</v>
      </c>
      <c r="M6" s="69">
        <v>79.41</v>
      </c>
      <c r="N6" s="69">
        <v>63.2</v>
      </c>
      <c r="O6" s="69">
        <f aca="true" t="shared" si="0" ref="O6:O28">AVERAGE(L6:N6)</f>
        <v>80.65333333333332</v>
      </c>
      <c r="P6" s="69">
        <f aca="true" t="shared" si="1" ref="P6:P28">Q$4-O6</f>
        <v>119.34666666666668</v>
      </c>
      <c r="Q6" s="69">
        <f aca="true" t="shared" si="2" ref="Q6:Q28">(Q$4-AVERAGE(L6:N6))/Q$3*100</f>
        <v>84.6070230162106</v>
      </c>
      <c r="R6" s="70">
        <f aca="true" t="shared" si="3" ref="R6:R28">Q6*R$3</f>
        <v>33.84280920648424</v>
      </c>
      <c r="S6" s="59">
        <v>5.5</v>
      </c>
      <c r="T6" s="63">
        <v>5.25</v>
      </c>
      <c r="U6" s="63">
        <v>5.25</v>
      </c>
      <c r="V6" s="87">
        <f aca="true" t="shared" si="4" ref="V6:V28">IF(COUNTBLANK(S6:U6)&lt;2,AVERAGE(S6:U6),0)</f>
        <v>5.333333333333333</v>
      </c>
      <c r="W6" s="69">
        <f aca="true" t="shared" si="5" ref="W6:W28">V6/W$3*100</f>
        <v>100</v>
      </c>
      <c r="X6" s="71">
        <f aca="true" t="shared" si="6" ref="X6:X28">W6*X$3</f>
        <v>30</v>
      </c>
      <c r="Y6" s="56">
        <v>69</v>
      </c>
      <c r="Z6" s="69">
        <f aca="true" t="shared" si="7" ref="Z6:Z28">Y6/Z$3*100</f>
        <v>100</v>
      </c>
      <c r="AA6" s="72">
        <f aca="true" t="shared" si="8" ref="AA6:AA28">Z6*AA$3</f>
        <v>20</v>
      </c>
      <c r="AB6" s="88">
        <v>69</v>
      </c>
      <c r="AC6" s="69">
        <f aca="true" t="shared" si="9" ref="AC6:AC28">AB6/AC$3*100</f>
        <v>100</v>
      </c>
      <c r="AD6" s="72">
        <f aca="true" t="shared" si="10" ref="AD6:AD28">AC6*AD$3</f>
        <v>5</v>
      </c>
      <c r="AE6" s="59">
        <v>100</v>
      </c>
      <c r="AF6" s="74">
        <f aca="true" t="shared" si="11" ref="AF6:AF28">AE6*AF$3</f>
        <v>5</v>
      </c>
      <c r="AG6" s="75">
        <f aca="true" t="shared" si="12" ref="AG6:AG28">R6+X6+AA6+AD6+AF6</f>
        <v>93.84280920648425</v>
      </c>
      <c r="AH6" s="60">
        <v>1</v>
      </c>
      <c r="AI6" s="59">
        <v>100</v>
      </c>
      <c r="AJ6" s="79">
        <f aca="true" t="shared" si="13" ref="AJ6:AJ28">AG6*AI6/100</f>
        <v>93.84280920648425</v>
      </c>
      <c r="AK6" s="62">
        <v>9</v>
      </c>
      <c r="AL6" s="63" t="s">
        <v>16</v>
      </c>
      <c r="AM6" s="61">
        <f aca="true" t="shared" si="14" ref="AM6:AM28">4-COUNT(Y6,T6,AB6,AE6)</f>
        <v>0</v>
      </c>
      <c r="AN6" s="64">
        <v>23</v>
      </c>
      <c r="AO6" s="56" t="s">
        <v>174</v>
      </c>
      <c r="AP6" s="83" t="s">
        <v>177</v>
      </c>
      <c r="AQ6" s="83" t="s">
        <v>178</v>
      </c>
      <c r="AR6" s="56" t="s">
        <v>145</v>
      </c>
      <c r="AS6" s="63"/>
    </row>
    <row r="7" spans="1:45" s="54" customFormat="1" ht="11.25">
      <c r="A7" s="55" t="s">
        <v>77</v>
      </c>
      <c r="B7" s="55" t="s">
        <v>56</v>
      </c>
      <c r="C7" s="55">
        <v>457990</v>
      </c>
      <c r="D7" s="55" t="s">
        <v>46</v>
      </c>
      <c r="E7" s="56" t="s">
        <v>34</v>
      </c>
      <c r="F7" s="56">
        <v>13</v>
      </c>
      <c r="G7" s="56">
        <v>1</v>
      </c>
      <c r="H7" s="56">
        <v>2004</v>
      </c>
      <c r="I7" s="56">
        <v>1</v>
      </c>
      <c r="J7" s="56">
        <v>5</v>
      </c>
      <c r="K7" s="57">
        <v>2018</v>
      </c>
      <c r="L7" s="73">
        <v>86.58</v>
      </c>
      <c r="M7" s="69">
        <v>84.44</v>
      </c>
      <c r="N7" s="69">
        <v>76.98</v>
      </c>
      <c r="O7" s="69">
        <f t="shared" si="0"/>
        <v>82.66666666666667</v>
      </c>
      <c r="P7" s="69">
        <f t="shared" si="1"/>
        <v>117.33333333333333</v>
      </c>
      <c r="Q7" s="69">
        <f t="shared" si="2"/>
        <v>83.1797343919845</v>
      </c>
      <c r="R7" s="70">
        <f t="shared" si="3"/>
        <v>33.2718937567938</v>
      </c>
      <c r="S7" s="59">
        <v>5.25</v>
      </c>
      <c r="T7" s="63">
        <v>5.25</v>
      </c>
      <c r="U7" s="63">
        <v>5.25</v>
      </c>
      <c r="V7" s="87">
        <f t="shared" si="4"/>
        <v>5.25</v>
      </c>
      <c r="W7" s="69">
        <f t="shared" si="5"/>
        <v>98.4375</v>
      </c>
      <c r="X7" s="71">
        <f t="shared" si="6"/>
        <v>29.53125</v>
      </c>
      <c r="Y7" s="56">
        <v>62</v>
      </c>
      <c r="Z7" s="69">
        <f t="shared" si="7"/>
        <v>89.85507246376811</v>
      </c>
      <c r="AA7" s="72">
        <f t="shared" si="8"/>
        <v>17.97101449275362</v>
      </c>
      <c r="AB7" s="88">
        <v>68</v>
      </c>
      <c r="AC7" s="69">
        <f t="shared" si="9"/>
        <v>98.55072463768117</v>
      </c>
      <c r="AD7" s="72">
        <f t="shared" si="10"/>
        <v>4.9275362318840585</v>
      </c>
      <c r="AE7" s="59">
        <v>20</v>
      </c>
      <c r="AF7" s="74">
        <f t="shared" si="11"/>
        <v>1</v>
      </c>
      <c r="AG7" s="75">
        <f t="shared" si="12"/>
        <v>86.70169448143149</v>
      </c>
      <c r="AH7" s="60">
        <v>2</v>
      </c>
      <c r="AI7" s="59">
        <v>120</v>
      </c>
      <c r="AJ7" s="79">
        <f t="shared" si="13"/>
        <v>104.04203337771779</v>
      </c>
      <c r="AK7" s="62">
        <v>7</v>
      </c>
      <c r="AL7" s="63" t="s">
        <v>16</v>
      </c>
      <c r="AM7" s="61">
        <f t="shared" si="14"/>
        <v>0</v>
      </c>
      <c r="AN7" s="64">
        <v>37</v>
      </c>
      <c r="AO7" s="56" t="s">
        <v>174</v>
      </c>
      <c r="AP7" s="83" t="s">
        <v>177</v>
      </c>
      <c r="AQ7" s="83" t="s">
        <v>178</v>
      </c>
      <c r="AR7" s="56" t="s">
        <v>145</v>
      </c>
      <c r="AS7" s="63"/>
    </row>
    <row r="8" spans="1:45" s="54" customFormat="1" ht="11.25">
      <c r="A8" s="55" t="s">
        <v>78</v>
      </c>
      <c r="B8" s="55" t="s">
        <v>82</v>
      </c>
      <c r="C8" s="55">
        <v>430624</v>
      </c>
      <c r="D8" s="55" t="s">
        <v>46</v>
      </c>
      <c r="E8" s="56" t="s">
        <v>34</v>
      </c>
      <c r="F8" s="56">
        <v>6</v>
      </c>
      <c r="G8" s="56">
        <v>2</v>
      </c>
      <c r="H8" s="56">
        <v>2004</v>
      </c>
      <c r="I8" s="56">
        <v>1</v>
      </c>
      <c r="J8" s="56">
        <v>5</v>
      </c>
      <c r="K8" s="57">
        <v>2018</v>
      </c>
      <c r="L8" s="73">
        <v>57.08</v>
      </c>
      <c r="M8" s="69">
        <v>65.5</v>
      </c>
      <c r="N8" s="69">
        <v>54.24</v>
      </c>
      <c r="O8" s="69">
        <f t="shared" si="0"/>
        <v>58.94</v>
      </c>
      <c r="P8" s="69">
        <f t="shared" si="1"/>
        <v>141.06</v>
      </c>
      <c r="Q8" s="69">
        <f t="shared" si="2"/>
        <v>100</v>
      </c>
      <c r="R8" s="70">
        <f t="shared" si="3"/>
        <v>40</v>
      </c>
      <c r="S8" s="59">
        <v>5.5</v>
      </c>
      <c r="T8" s="63">
        <v>5.25</v>
      </c>
      <c r="U8" s="63">
        <v>5.25</v>
      </c>
      <c r="V8" s="87">
        <f t="shared" si="4"/>
        <v>5.333333333333333</v>
      </c>
      <c r="W8" s="69">
        <f t="shared" si="5"/>
        <v>100</v>
      </c>
      <c r="X8" s="71">
        <f t="shared" si="6"/>
        <v>30</v>
      </c>
      <c r="Y8" s="56">
        <v>30</v>
      </c>
      <c r="Z8" s="69">
        <f t="shared" si="7"/>
        <v>43.47826086956522</v>
      </c>
      <c r="AA8" s="72">
        <f t="shared" si="8"/>
        <v>8.695652173913045</v>
      </c>
      <c r="AB8" s="88">
        <v>66</v>
      </c>
      <c r="AC8" s="69">
        <f t="shared" si="9"/>
        <v>95.65217391304348</v>
      </c>
      <c r="AD8" s="72">
        <f t="shared" si="10"/>
        <v>4.782608695652175</v>
      </c>
      <c r="AE8" s="59">
        <v>27</v>
      </c>
      <c r="AF8" s="74">
        <f t="shared" si="11"/>
        <v>1.35</v>
      </c>
      <c r="AG8" s="75">
        <f t="shared" si="12"/>
        <v>84.82826086956521</v>
      </c>
      <c r="AH8" s="60">
        <v>3</v>
      </c>
      <c r="AI8" s="59">
        <v>120</v>
      </c>
      <c r="AJ8" s="79">
        <f t="shared" si="13"/>
        <v>101.79391304347826</v>
      </c>
      <c r="AK8" s="62">
        <v>8</v>
      </c>
      <c r="AL8" s="63" t="s">
        <v>16</v>
      </c>
      <c r="AM8" s="61">
        <f t="shared" si="14"/>
        <v>0</v>
      </c>
      <c r="AN8" s="64">
        <v>6</v>
      </c>
      <c r="AO8" s="56" t="s">
        <v>174</v>
      </c>
      <c r="AP8" s="83" t="s">
        <v>177</v>
      </c>
      <c r="AQ8" s="83" t="s">
        <v>178</v>
      </c>
      <c r="AR8" s="56" t="s">
        <v>145</v>
      </c>
      <c r="AS8" s="63"/>
    </row>
    <row r="9" spans="1:45" s="54" customFormat="1" ht="11.25">
      <c r="A9" s="55" t="s">
        <v>76</v>
      </c>
      <c r="B9" s="55" t="s">
        <v>124</v>
      </c>
      <c r="C9" s="55">
        <v>462141</v>
      </c>
      <c r="D9" s="55" t="s">
        <v>5</v>
      </c>
      <c r="E9" s="56" t="s">
        <v>34</v>
      </c>
      <c r="F9" s="56">
        <v>20</v>
      </c>
      <c r="G9" s="56">
        <v>4</v>
      </c>
      <c r="H9" s="56">
        <v>2006</v>
      </c>
      <c r="I9" s="56">
        <v>1</v>
      </c>
      <c r="J9" s="56">
        <v>5</v>
      </c>
      <c r="K9" s="57">
        <v>2018</v>
      </c>
      <c r="L9" s="73">
        <v>98.11</v>
      </c>
      <c r="M9" s="69">
        <v>105.79</v>
      </c>
      <c r="N9" s="69">
        <v>111.35</v>
      </c>
      <c r="O9" s="69">
        <f t="shared" si="0"/>
        <v>105.08333333333333</v>
      </c>
      <c r="P9" s="69">
        <f t="shared" si="1"/>
        <v>94.91666666666667</v>
      </c>
      <c r="Q9" s="69">
        <f t="shared" si="2"/>
        <v>67.28815161397041</v>
      </c>
      <c r="R9" s="70">
        <f t="shared" si="3"/>
        <v>26.915260645588166</v>
      </c>
      <c r="S9" s="59">
        <v>5.25</v>
      </c>
      <c r="T9" s="63">
        <v>4.5</v>
      </c>
      <c r="U9" s="63">
        <v>5</v>
      </c>
      <c r="V9" s="87">
        <f t="shared" si="4"/>
        <v>4.916666666666667</v>
      </c>
      <c r="W9" s="69">
        <f t="shared" si="5"/>
        <v>92.18750000000001</v>
      </c>
      <c r="X9" s="71">
        <f t="shared" si="6"/>
        <v>27.656250000000004</v>
      </c>
      <c r="Y9" s="56">
        <v>45</v>
      </c>
      <c r="Z9" s="69">
        <f t="shared" si="7"/>
        <v>65.21739130434783</v>
      </c>
      <c r="AA9" s="72">
        <f t="shared" si="8"/>
        <v>13.043478260869566</v>
      </c>
      <c r="AB9" s="88">
        <v>69</v>
      </c>
      <c r="AC9" s="69">
        <f t="shared" si="9"/>
        <v>100</v>
      </c>
      <c r="AD9" s="72">
        <f t="shared" si="10"/>
        <v>5</v>
      </c>
      <c r="AE9" s="59">
        <v>42</v>
      </c>
      <c r="AF9" s="74">
        <f t="shared" si="11"/>
        <v>2.1</v>
      </c>
      <c r="AG9" s="75">
        <f t="shared" si="12"/>
        <v>74.71498890645773</v>
      </c>
      <c r="AH9" s="60">
        <v>4</v>
      </c>
      <c r="AI9" s="59">
        <v>180</v>
      </c>
      <c r="AJ9" s="79">
        <f t="shared" si="13"/>
        <v>134.48698003162392</v>
      </c>
      <c r="AK9" s="62">
        <v>1</v>
      </c>
      <c r="AL9" s="63" t="s">
        <v>16</v>
      </c>
      <c r="AM9" s="61">
        <f t="shared" si="14"/>
        <v>0</v>
      </c>
      <c r="AN9" s="64">
        <v>17</v>
      </c>
      <c r="AO9" s="56" t="s">
        <v>174</v>
      </c>
      <c r="AP9" s="83" t="s">
        <v>179</v>
      </c>
      <c r="AQ9" s="83" t="s">
        <v>180</v>
      </c>
      <c r="AR9" s="56" t="s">
        <v>145</v>
      </c>
      <c r="AS9" s="63"/>
    </row>
    <row r="10" spans="1:45" s="54" customFormat="1" ht="11.25">
      <c r="A10" s="55" t="s">
        <v>104</v>
      </c>
      <c r="B10" s="55" t="s">
        <v>105</v>
      </c>
      <c r="C10" s="55">
        <v>480277</v>
      </c>
      <c r="D10" s="55" t="s">
        <v>5</v>
      </c>
      <c r="E10" s="56" t="s">
        <v>34</v>
      </c>
      <c r="F10" s="56">
        <v>28</v>
      </c>
      <c r="G10" s="56">
        <v>4</v>
      </c>
      <c r="H10" s="56">
        <v>2005</v>
      </c>
      <c r="I10" s="56">
        <v>1</v>
      </c>
      <c r="J10" s="56">
        <v>5</v>
      </c>
      <c r="K10" s="57">
        <v>2018</v>
      </c>
      <c r="L10" s="73">
        <v>117.31</v>
      </c>
      <c r="M10" s="69">
        <v>111.88</v>
      </c>
      <c r="N10" s="69">
        <v>112.57</v>
      </c>
      <c r="O10" s="69">
        <f t="shared" si="0"/>
        <v>113.92</v>
      </c>
      <c r="P10" s="69">
        <f t="shared" si="1"/>
        <v>86.08</v>
      </c>
      <c r="Q10" s="69">
        <f t="shared" si="2"/>
        <v>61.02367786757408</v>
      </c>
      <c r="R10" s="70">
        <f t="shared" si="3"/>
        <v>24.409471147029635</v>
      </c>
      <c r="S10" s="59">
        <v>5.25</v>
      </c>
      <c r="T10" s="63">
        <v>4.25</v>
      </c>
      <c r="U10" s="63">
        <v>4.75</v>
      </c>
      <c r="V10" s="87">
        <f t="shared" si="4"/>
        <v>4.75</v>
      </c>
      <c r="W10" s="69">
        <f t="shared" si="5"/>
        <v>89.0625</v>
      </c>
      <c r="X10" s="71">
        <f t="shared" si="6"/>
        <v>26.71875</v>
      </c>
      <c r="Y10" s="56">
        <v>52</v>
      </c>
      <c r="Z10" s="69">
        <f t="shared" si="7"/>
        <v>75.36231884057972</v>
      </c>
      <c r="AA10" s="72">
        <f t="shared" si="8"/>
        <v>15.072463768115945</v>
      </c>
      <c r="AB10" s="88">
        <v>61</v>
      </c>
      <c r="AC10" s="69">
        <f t="shared" si="9"/>
        <v>88.40579710144928</v>
      </c>
      <c r="AD10" s="72">
        <f t="shared" si="10"/>
        <v>4.420289855072464</v>
      </c>
      <c r="AE10" s="59">
        <v>42</v>
      </c>
      <c r="AF10" s="74">
        <f t="shared" si="11"/>
        <v>2.1</v>
      </c>
      <c r="AG10" s="75">
        <f t="shared" si="12"/>
        <v>72.72097477021805</v>
      </c>
      <c r="AH10" s="60">
        <v>5</v>
      </c>
      <c r="AI10" s="59">
        <v>160</v>
      </c>
      <c r="AJ10" s="79">
        <f t="shared" si="13"/>
        <v>116.35355963234888</v>
      </c>
      <c r="AK10" s="62">
        <v>4</v>
      </c>
      <c r="AL10" s="63" t="s">
        <v>16</v>
      </c>
      <c r="AM10" s="61">
        <f t="shared" si="14"/>
        <v>0</v>
      </c>
      <c r="AN10" s="64">
        <v>41</v>
      </c>
      <c r="AO10" s="56" t="s">
        <v>174</v>
      </c>
      <c r="AP10" s="83" t="s">
        <v>177</v>
      </c>
      <c r="AQ10" s="83" t="s">
        <v>178</v>
      </c>
      <c r="AR10" s="56" t="s">
        <v>145</v>
      </c>
      <c r="AS10" s="63"/>
    </row>
    <row r="11" spans="1:45" s="54" customFormat="1" ht="11.25">
      <c r="A11" s="55" t="s">
        <v>106</v>
      </c>
      <c r="B11" s="55" t="s">
        <v>107</v>
      </c>
      <c r="C11" s="55">
        <v>458667</v>
      </c>
      <c r="D11" s="55" t="s">
        <v>5</v>
      </c>
      <c r="E11" s="56" t="s">
        <v>34</v>
      </c>
      <c r="F11" s="56">
        <v>20</v>
      </c>
      <c r="G11" s="56">
        <v>5</v>
      </c>
      <c r="H11" s="56">
        <v>2005</v>
      </c>
      <c r="I11" s="56">
        <v>1</v>
      </c>
      <c r="J11" s="56">
        <v>5</v>
      </c>
      <c r="K11" s="57">
        <v>2018</v>
      </c>
      <c r="L11" s="73">
        <v>154.62</v>
      </c>
      <c r="M11" s="69">
        <v>110.89</v>
      </c>
      <c r="N11" s="69">
        <v>113.89</v>
      </c>
      <c r="O11" s="69">
        <f t="shared" si="0"/>
        <v>126.46666666666665</v>
      </c>
      <c r="P11" s="69">
        <f t="shared" si="1"/>
        <v>73.53333333333335</v>
      </c>
      <c r="Q11" s="69">
        <f t="shared" si="2"/>
        <v>52.12911763315847</v>
      </c>
      <c r="R11" s="70">
        <f t="shared" si="3"/>
        <v>20.85164705326339</v>
      </c>
      <c r="S11" s="59">
        <v>4.75</v>
      </c>
      <c r="T11" s="63">
        <v>4.5</v>
      </c>
      <c r="U11" s="63">
        <v>4.5</v>
      </c>
      <c r="V11" s="87">
        <f t="shared" si="4"/>
        <v>4.583333333333333</v>
      </c>
      <c r="W11" s="69">
        <f t="shared" si="5"/>
        <v>85.9375</v>
      </c>
      <c r="X11" s="71">
        <f t="shared" si="6"/>
        <v>25.78125</v>
      </c>
      <c r="Y11" s="56">
        <v>54</v>
      </c>
      <c r="Z11" s="69">
        <f t="shared" si="7"/>
        <v>78.26086956521739</v>
      </c>
      <c r="AA11" s="72">
        <f t="shared" si="8"/>
        <v>15.652173913043478</v>
      </c>
      <c r="AB11" s="88">
        <v>65</v>
      </c>
      <c r="AC11" s="69">
        <f t="shared" si="9"/>
        <v>94.20289855072464</v>
      </c>
      <c r="AD11" s="72">
        <f t="shared" si="10"/>
        <v>4.710144927536232</v>
      </c>
      <c r="AE11" s="59">
        <v>49</v>
      </c>
      <c r="AF11" s="74">
        <f t="shared" si="11"/>
        <v>2.45</v>
      </c>
      <c r="AG11" s="75">
        <f t="shared" si="12"/>
        <v>69.4452158938431</v>
      </c>
      <c r="AH11" s="60">
        <v>6</v>
      </c>
      <c r="AI11" s="59">
        <v>160</v>
      </c>
      <c r="AJ11" s="79">
        <f t="shared" si="13"/>
        <v>111.11234543014896</v>
      </c>
      <c r="AK11" s="62">
        <v>5</v>
      </c>
      <c r="AL11" s="63" t="s">
        <v>16</v>
      </c>
      <c r="AM11" s="61">
        <f t="shared" si="14"/>
        <v>0</v>
      </c>
      <c r="AN11" s="64">
        <v>43</v>
      </c>
      <c r="AO11" s="56" t="s">
        <v>174</v>
      </c>
      <c r="AP11" s="83" t="s">
        <v>177</v>
      </c>
      <c r="AQ11" s="83" t="s">
        <v>178</v>
      </c>
      <c r="AR11" s="56" t="s">
        <v>145</v>
      </c>
      <c r="AS11" s="63"/>
    </row>
    <row r="12" spans="1:45" s="54" customFormat="1" ht="11.25">
      <c r="A12" s="55" t="s">
        <v>95</v>
      </c>
      <c r="B12" s="55" t="s">
        <v>100</v>
      </c>
      <c r="C12" s="55">
        <v>473939</v>
      </c>
      <c r="D12" s="55" t="s">
        <v>4</v>
      </c>
      <c r="E12" s="56" t="s">
        <v>34</v>
      </c>
      <c r="F12" s="56">
        <v>14</v>
      </c>
      <c r="G12" s="56">
        <v>9</v>
      </c>
      <c r="H12" s="56">
        <v>2005</v>
      </c>
      <c r="I12" s="56">
        <v>1</v>
      </c>
      <c r="J12" s="56">
        <v>5</v>
      </c>
      <c r="K12" s="57">
        <v>2018</v>
      </c>
      <c r="L12" s="73">
        <v>145.88</v>
      </c>
      <c r="M12" s="69">
        <v>157.29</v>
      </c>
      <c r="N12" s="84">
        <v>132.72</v>
      </c>
      <c r="O12" s="69">
        <f t="shared" si="0"/>
        <v>145.29666666666665</v>
      </c>
      <c r="P12" s="69">
        <f t="shared" si="1"/>
        <v>54.70333333333335</v>
      </c>
      <c r="Q12" s="69">
        <f t="shared" si="2"/>
        <v>38.78018809962664</v>
      </c>
      <c r="R12" s="70">
        <f t="shared" si="3"/>
        <v>15.512075239850658</v>
      </c>
      <c r="S12" s="59">
        <v>4.75</v>
      </c>
      <c r="T12" s="63">
        <v>4</v>
      </c>
      <c r="U12" s="63">
        <v>4.25</v>
      </c>
      <c r="V12" s="87">
        <f t="shared" si="4"/>
        <v>4.333333333333333</v>
      </c>
      <c r="W12" s="69">
        <f t="shared" si="5"/>
        <v>81.25</v>
      </c>
      <c r="X12" s="71">
        <f t="shared" si="6"/>
        <v>24.375</v>
      </c>
      <c r="Y12" s="56">
        <v>69</v>
      </c>
      <c r="Z12" s="69">
        <f t="shared" si="7"/>
        <v>100</v>
      </c>
      <c r="AA12" s="72">
        <f t="shared" si="8"/>
        <v>20</v>
      </c>
      <c r="AB12" s="88">
        <v>61</v>
      </c>
      <c r="AC12" s="69">
        <f t="shared" si="9"/>
        <v>88.40579710144928</v>
      </c>
      <c r="AD12" s="72">
        <f t="shared" si="10"/>
        <v>4.420289855072464</v>
      </c>
      <c r="AE12" s="59">
        <v>78</v>
      </c>
      <c r="AF12" s="74">
        <f t="shared" si="11"/>
        <v>3.9000000000000004</v>
      </c>
      <c r="AG12" s="75">
        <f t="shared" si="12"/>
        <v>68.20736509492313</v>
      </c>
      <c r="AH12" s="60">
        <v>7</v>
      </c>
      <c r="AI12" s="59">
        <v>160</v>
      </c>
      <c r="AJ12" s="79">
        <f t="shared" si="13"/>
        <v>109.13178415187701</v>
      </c>
      <c r="AK12" s="62">
        <v>6</v>
      </c>
      <c r="AL12" s="63" t="s">
        <v>16</v>
      </c>
      <c r="AM12" s="61">
        <f t="shared" si="14"/>
        <v>0</v>
      </c>
      <c r="AN12" s="64">
        <v>72</v>
      </c>
      <c r="AO12" s="56" t="s">
        <v>16</v>
      </c>
      <c r="AP12" s="83"/>
      <c r="AQ12" s="83"/>
      <c r="AR12" s="56"/>
      <c r="AS12" s="63"/>
    </row>
    <row r="13" spans="1:45" s="54" customFormat="1" ht="11.25">
      <c r="A13" s="55" t="s">
        <v>151</v>
      </c>
      <c r="B13" s="55" t="s">
        <v>155</v>
      </c>
      <c r="C13" s="55">
        <v>486459</v>
      </c>
      <c r="D13" s="55" t="s">
        <v>156</v>
      </c>
      <c r="E13" s="56" t="s">
        <v>34</v>
      </c>
      <c r="F13" s="56">
        <v>5</v>
      </c>
      <c r="G13" s="56">
        <v>11</v>
      </c>
      <c r="H13" s="56">
        <v>2007</v>
      </c>
      <c r="I13" s="56">
        <v>1</v>
      </c>
      <c r="J13" s="56">
        <v>5</v>
      </c>
      <c r="K13" s="57">
        <v>2018</v>
      </c>
      <c r="L13" s="58">
        <v>150</v>
      </c>
      <c r="M13" s="69" t="s">
        <v>43</v>
      </c>
      <c r="N13" s="84" t="s">
        <v>43</v>
      </c>
      <c r="O13" s="69">
        <f t="shared" si="0"/>
        <v>150</v>
      </c>
      <c r="P13" s="69">
        <f t="shared" si="1"/>
        <v>50</v>
      </c>
      <c r="Q13" s="69">
        <f t="shared" si="2"/>
        <v>35.44590954203885</v>
      </c>
      <c r="R13" s="70">
        <f t="shared" si="3"/>
        <v>14.17836381681554</v>
      </c>
      <c r="S13" s="59">
        <v>4.25</v>
      </c>
      <c r="T13" s="63">
        <v>3.5</v>
      </c>
      <c r="U13" s="63">
        <v>3.75</v>
      </c>
      <c r="V13" s="87">
        <f t="shared" si="4"/>
        <v>3.8333333333333335</v>
      </c>
      <c r="W13" s="69">
        <f t="shared" si="5"/>
        <v>71.87500000000001</v>
      </c>
      <c r="X13" s="71">
        <f t="shared" si="6"/>
        <v>21.562500000000004</v>
      </c>
      <c r="Y13" s="56">
        <v>62</v>
      </c>
      <c r="Z13" s="69">
        <f t="shared" si="7"/>
        <v>89.85507246376811</v>
      </c>
      <c r="AA13" s="72">
        <f t="shared" si="8"/>
        <v>17.97101449275362</v>
      </c>
      <c r="AB13" s="88">
        <v>68</v>
      </c>
      <c r="AC13" s="69">
        <f t="shared" si="9"/>
        <v>98.55072463768117</v>
      </c>
      <c r="AD13" s="72">
        <f t="shared" si="10"/>
        <v>4.9275362318840585</v>
      </c>
      <c r="AE13" s="59">
        <v>93</v>
      </c>
      <c r="AF13" s="74">
        <f t="shared" si="11"/>
        <v>4.65</v>
      </c>
      <c r="AG13" s="75">
        <f t="shared" si="12"/>
        <v>63.28941454145323</v>
      </c>
      <c r="AH13" s="60">
        <v>8</v>
      </c>
      <c r="AI13" s="59">
        <v>200</v>
      </c>
      <c r="AJ13" s="79">
        <f t="shared" si="13"/>
        <v>126.57882908290647</v>
      </c>
      <c r="AK13" s="62">
        <v>2</v>
      </c>
      <c r="AL13" s="63" t="s">
        <v>16</v>
      </c>
      <c r="AM13" s="61">
        <f t="shared" si="14"/>
        <v>0</v>
      </c>
      <c r="AN13" s="64" t="s">
        <v>62</v>
      </c>
      <c r="AO13" s="56" t="s">
        <v>174</v>
      </c>
      <c r="AP13" s="83" t="s">
        <v>179</v>
      </c>
      <c r="AQ13" s="83" t="s">
        <v>180</v>
      </c>
      <c r="AR13" s="56" t="s">
        <v>176</v>
      </c>
      <c r="AS13" s="63" t="s">
        <v>175</v>
      </c>
    </row>
    <row r="14" spans="1:45" s="54" customFormat="1" ht="11.25">
      <c r="A14" s="55" t="s">
        <v>77</v>
      </c>
      <c r="B14" s="55" t="s">
        <v>153</v>
      </c>
      <c r="C14" s="55">
        <v>463575</v>
      </c>
      <c r="D14" s="55" t="s">
        <v>46</v>
      </c>
      <c r="E14" s="56" t="s">
        <v>34</v>
      </c>
      <c r="F14" s="56">
        <v>31</v>
      </c>
      <c r="G14" s="56">
        <v>1</v>
      </c>
      <c r="H14" s="56">
        <v>2007</v>
      </c>
      <c r="I14" s="56">
        <v>1</v>
      </c>
      <c r="J14" s="56">
        <v>5</v>
      </c>
      <c r="K14" s="57">
        <v>2018</v>
      </c>
      <c r="L14" s="58">
        <v>165</v>
      </c>
      <c r="M14" s="69" t="s">
        <v>43</v>
      </c>
      <c r="N14" s="84" t="s">
        <v>43</v>
      </c>
      <c r="O14" s="69">
        <f t="shared" si="0"/>
        <v>165</v>
      </c>
      <c r="P14" s="69">
        <f t="shared" si="1"/>
        <v>35</v>
      </c>
      <c r="Q14" s="69">
        <f t="shared" si="2"/>
        <v>24.812136679427194</v>
      </c>
      <c r="R14" s="70">
        <f t="shared" si="3"/>
        <v>9.924854671770879</v>
      </c>
      <c r="S14" s="59">
        <v>5</v>
      </c>
      <c r="T14" s="63">
        <v>4.75</v>
      </c>
      <c r="U14" s="63">
        <v>5</v>
      </c>
      <c r="V14" s="87">
        <f t="shared" si="4"/>
        <v>4.916666666666667</v>
      </c>
      <c r="W14" s="69">
        <f t="shared" si="5"/>
        <v>92.18750000000001</v>
      </c>
      <c r="X14" s="71">
        <f t="shared" si="6"/>
        <v>27.656250000000004</v>
      </c>
      <c r="Y14" s="56">
        <v>68</v>
      </c>
      <c r="Z14" s="69">
        <f t="shared" si="7"/>
        <v>98.55072463768117</v>
      </c>
      <c r="AA14" s="72">
        <f t="shared" si="8"/>
        <v>19.710144927536234</v>
      </c>
      <c r="AB14" s="88">
        <v>64</v>
      </c>
      <c r="AC14" s="69">
        <f t="shared" si="9"/>
        <v>92.7536231884058</v>
      </c>
      <c r="AD14" s="72">
        <f t="shared" si="10"/>
        <v>4.63768115942029</v>
      </c>
      <c r="AE14" s="59">
        <v>20</v>
      </c>
      <c r="AF14" s="74">
        <f t="shared" si="11"/>
        <v>1</v>
      </c>
      <c r="AG14" s="75">
        <f t="shared" si="12"/>
        <v>62.928930758727404</v>
      </c>
      <c r="AH14" s="60">
        <v>8</v>
      </c>
      <c r="AI14" s="59">
        <v>200</v>
      </c>
      <c r="AJ14" s="79">
        <f t="shared" si="13"/>
        <v>125.85786151745481</v>
      </c>
      <c r="AK14" s="62">
        <v>3</v>
      </c>
      <c r="AL14" s="63" t="s">
        <v>16</v>
      </c>
      <c r="AM14" s="61">
        <f t="shared" si="14"/>
        <v>0</v>
      </c>
      <c r="AN14" s="64" t="s">
        <v>62</v>
      </c>
      <c r="AO14" s="56" t="s">
        <v>174</v>
      </c>
      <c r="AP14" s="83" t="s">
        <v>179</v>
      </c>
      <c r="AQ14" s="83" t="s">
        <v>180</v>
      </c>
      <c r="AR14" s="56" t="s">
        <v>176</v>
      </c>
      <c r="AS14" s="63" t="s">
        <v>175</v>
      </c>
    </row>
    <row r="15" spans="1:45" s="54" customFormat="1" ht="11.25">
      <c r="A15" s="55" t="s">
        <v>57</v>
      </c>
      <c r="B15" s="55" t="s">
        <v>123</v>
      </c>
      <c r="C15" s="55">
        <v>462088</v>
      </c>
      <c r="D15" s="55" t="s">
        <v>5</v>
      </c>
      <c r="E15" s="56" t="s">
        <v>34</v>
      </c>
      <c r="F15" s="56">
        <v>27</v>
      </c>
      <c r="G15" s="56">
        <v>12</v>
      </c>
      <c r="H15" s="56">
        <v>2006</v>
      </c>
      <c r="I15" s="56">
        <v>1</v>
      </c>
      <c r="J15" s="56">
        <v>5</v>
      </c>
      <c r="K15" s="57">
        <v>2018</v>
      </c>
      <c r="L15" s="73">
        <v>173.99</v>
      </c>
      <c r="M15" s="69">
        <v>148.31</v>
      </c>
      <c r="N15" s="84">
        <v>174.28</v>
      </c>
      <c r="O15" s="69">
        <f t="shared" si="0"/>
        <v>165.52666666666667</v>
      </c>
      <c r="P15" s="69">
        <f t="shared" si="1"/>
        <v>34.47333333333333</v>
      </c>
      <c r="Q15" s="69">
        <f t="shared" si="2"/>
        <v>24.438773098917714</v>
      </c>
      <c r="R15" s="70">
        <f t="shared" si="3"/>
        <v>9.775509239567086</v>
      </c>
      <c r="S15" s="59">
        <v>4.25</v>
      </c>
      <c r="T15" s="63">
        <v>3.5</v>
      </c>
      <c r="U15" s="63">
        <v>4</v>
      </c>
      <c r="V15" s="87">
        <f t="shared" si="4"/>
        <v>3.9166666666666665</v>
      </c>
      <c r="W15" s="69">
        <f t="shared" si="5"/>
        <v>73.4375</v>
      </c>
      <c r="X15" s="71">
        <f t="shared" si="6"/>
        <v>22.03125</v>
      </c>
      <c r="Y15" s="56">
        <v>33</v>
      </c>
      <c r="Z15" s="69">
        <f t="shared" si="7"/>
        <v>47.82608695652174</v>
      </c>
      <c r="AA15" s="72">
        <f t="shared" si="8"/>
        <v>9.56521739130435</v>
      </c>
      <c r="AB15" s="88">
        <v>67</v>
      </c>
      <c r="AC15" s="69">
        <f t="shared" si="9"/>
        <v>97.10144927536231</v>
      </c>
      <c r="AD15" s="72">
        <f t="shared" si="10"/>
        <v>4.855072463768116</v>
      </c>
      <c r="AE15" s="59">
        <v>100</v>
      </c>
      <c r="AF15" s="74">
        <f t="shared" si="11"/>
        <v>5</v>
      </c>
      <c r="AG15" s="75">
        <f t="shared" si="12"/>
        <v>51.227049094639554</v>
      </c>
      <c r="AH15" s="60">
        <v>10</v>
      </c>
      <c r="AI15" s="59">
        <v>180</v>
      </c>
      <c r="AJ15" s="79">
        <f t="shared" si="13"/>
        <v>92.2086883703512</v>
      </c>
      <c r="AK15" s="62">
        <v>10</v>
      </c>
      <c r="AL15" s="63" t="s">
        <v>16</v>
      </c>
      <c r="AM15" s="61">
        <f t="shared" si="14"/>
        <v>0</v>
      </c>
      <c r="AN15" s="64">
        <v>76</v>
      </c>
      <c r="AO15" s="56" t="s">
        <v>174</v>
      </c>
      <c r="AP15" s="83" t="s">
        <v>179</v>
      </c>
      <c r="AQ15" s="83" t="s">
        <v>180</v>
      </c>
      <c r="AR15" s="56" t="s">
        <v>145</v>
      </c>
      <c r="AS15" s="63" t="s">
        <v>175</v>
      </c>
    </row>
    <row r="16" spans="1:45" s="54" customFormat="1" ht="11.25">
      <c r="A16" s="55" t="s">
        <v>76</v>
      </c>
      <c r="B16" s="55" t="s">
        <v>81</v>
      </c>
      <c r="C16" s="55">
        <v>462142</v>
      </c>
      <c r="D16" s="55" t="s">
        <v>5</v>
      </c>
      <c r="E16" s="56" t="s">
        <v>34</v>
      </c>
      <c r="F16" s="56">
        <v>25</v>
      </c>
      <c r="G16" s="56">
        <v>7</v>
      </c>
      <c r="H16" s="56">
        <v>2004</v>
      </c>
      <c r="I16" s="56">
        <v>1</v>
      </c>
      <c r="J16" s="56">
        <v>5</v>
      </c>
      <c r="K16" s="57">
        <v>2018</v>
      </c>
      <c r="L16" s="73">
        <v>189.84</v>
      </c>
      <c r="M16" s="69">
        <v>133.94</v>
      </c>
      <c r="N16" s="84">
        <v>134.83</v>
      </c>
      <c r="O16" s="69">
        <f t="shared" si="0"/>
        <v>152.87</v>
      </c>
      <c r="P16" s="69">
        <f t="shared" si="1"/>
        <v>47.129999999999995</v>
      </c>
      <c r="Q16" s="69">
        <f t="shared" si="2"/>
        <v>33.411314334325816</v>
      </c>
      <c r="R16" s="70">
        <f t="shared" si="3"/>
        <v>13.364525733730327</v>
      </c>
      <c r="S16" s="59">
        <v>4</v>
      </c>
      <c r="T16" s="63">
        <v>3.75</v>
      </c>
      <c r="U16" s="63">
        <v>3.75</v>
      </c>
      <c r="V16" s="87">
        <f t="shared" si="4"/>
        <v>3.8333333333333335</v>
      </c>
      <c r="W16" s="69">
        <f t="shared" si="5"/>
        <v>71.87500000000001</v>
      </c>
      <c r="X16" s="71">
        <f t="shared" si="6"/>
        <v>21.562500000000004</v>
      </c>
      <c r="Y16" s="56">
        <v>11</v>
      </c>
      <c r="Z16" s="69">
        <f t="shared" si="7"/>
        <v>15.942028985507244</v>
      </c>
      <c r="AA16" s="72">
        <f t="shared" si="8"/>
        <v>3.1884057971014492</v>
      </c>
      <c r="AB16" s="88">
        <v>61</v>
      </c>
      <c r="AC16" s="69">
        <f t="shared" si="9"/>
        <v>88.40579710144928</v>
      </c>
      <c r="AD16" s="72">
        <f t="shared" si="10"/>
        <v>4.420289855072464</v>
      </c>
      <c r="AE16" s="59">
        <v>64</v>
      </c>
      <c r="AF16" s="74">
        <f t="shared" si="11"/>
        <v>3.2</v>
      </c>
      <c r="AG16" s="75">
        <f t="shared" si="12"/>
        <v>45.73572138590425</v>
      </c>
      <c r="AH16" s="60">
        <v>11</v>
      </c>
      <c r="AI16" s="59">
        <v>120</v>
      </c>
      <c r="AJ16" s="79">
        <f t="shared" si="13"/>
        <v>54.88286566308509</v>
      </c>
      <c r="AK16" s="62">
        <v>13</v>
      </c>
      <c r="AL16" s="63" t="s">
        <v>16</v>
      </c>
      <c r="AM16" s="61">
        <f t="shared" si="14"/>
        <v>0</v>
      </c>
      <c r="AN16" s="64">
        <v>87</v>
      </c>
      <c r="AO16" s="56" t="s">
        <v>16</v>
      </c>
      <c r="AP16" s="83"/>
      <c r="AQ16" s="83"/>
      <c r="AR16" s="56"/>
      <c r="AS16" s="63"/>
    </row>
    <row r="17" spans="1:45" s="54" customFormat="1" ht="11.25">
      <c r="A17" s="55" t="s">
        <v>111</v>
      </c>
      <c r="B17" s="55" t="s">
        <v>125</v>
      </c>
      <c r="C17" s="55">
        <v>493790</v>
      </c>
      <c r="D17" s="55" t="s">
        <v>5</v>
      </c>
      <c r="E17" s="56" t="s">
        <v>34</v>
      </c>
      <c r="F17" s="56">
        <v>11</v>
      </c>
      <c r="G17" s="56">
        <v>4</v>
      </c>
      <c r="H17" s="56">
        <v>2006</v>
      </c>
      <c r="I17" s="56">
        <v>1</v>
      </c>
      <c r="J17" s="56">
        <v>5</v>
      </c>
      <c r="K17" s="57">
        <v>2018</v>
      </c>
      <c r="L17" s="73">
        <v>185.18</v>
      </c>
      <c r="M17" s="69">
        <v>214.65</v>
      </c>
      <c r="N17" s="84">
        <v>165.18</v>
      </c>
      <c r="O17" s="69">
        <f t="shared" si="0"/>
        <v>188.33666666666667</v>
      </c>
      <c r="P17" s="69">
        <f t="shared" si="1"/>
        <v>11.663333333333327</v>
      </c>
      <c r="Q17" s="69">
        <f t="shared" si="2"/>
        <v>8.26834916583959</v>
      </c>
      <c r="R17" s="70">
        <f t="shared" si="3"/>
        <v>3.307339666335836</v>
      </c>
      <c r="S17" s="59">
        <v>4</v>
      </c>
      <c r="T17" s="63">
        <v>3.75</v>
      </c>
      <c r="U17" s="63">
        <v>3.75</v>
      </c>
      <c r="V17" s="87">
        <f t="shared" si="4"/>
        <v>3.8333333333333335</v>
      </c>
      <c r="W17" s="69">
        <f t="shared" si="5"/>
        <v>71.87500000000001</v>
      </c>
      <c r="X17" s="71">
        <f t="shared" si="6"/>
        <v>21.562500000000004</v>
      </c>
      <c r="Y17" s="56">
        <v>46</v>
      </c>
      <c r="Z17" s="69">
        <f t="shared" si="7"/>
        <v>66.66666666666666</v>
      </c>
      <c r="AA17" s="72">
        <f t="shared" si="8"/>
        <v>13.333333333333332</v>
      </c>
      <c r="AB17" s="88">
        <v>61</v>
      </c>
      <c r="AC17" s="69">
        <f t="shared" si="9"/>
        <v>88.40579710144928</v>
      </c>
      <c r="AD17" s="72">
        <f t="shared" si="10"/>
        <v>4.420289855072464</v>
      </c>
      <c r="AE17" s="59">
        <v>42</v>
      </c>
      <c r="AF17" s="74">
        <f t="shared" si="11"/>
        <v>2.1</v>
      </c>
      <c r="AG17" s="75">
        <f t="shared" si="12"/>
        <v>44.72346285474163</v>
      </c>
      <c r="AH17" s="60">
        <v>12</v>
      </c>
      <c r="AI17" s="59">
        <v>180</v>
      </c>
      <c r="AJ17" s="79">
        <f t="shared" si="13"/>
        <v>80.50223313853493</v>
      </c>
      <c r="AK17" s="62">
        <v>11</v>
      </c>
      <c r="AL17" s="63" t="s">
        <v>16</v>
      </c>
      <c r="AM17" s="61">
        <f t="shared" si="14"/>
        <v>0</v>
      </c>
      <c r="AN17" s="64">
        <v>98</v>
      </c>
      <c r="AO17" s="56" t="s">
        <v>16</v>
      </c>
      <c r="AP17" s="83"/>
      <c r="AQ17" s="83"/>
      <c r="AR17" s="56"/>
      <c r="AS17" s="63"/>
    </row>
    <row r="18" spans="1:45" s="54" customFormat="1" ht="11.25">
      <c r="A18" s="55" t="s">
        <v>108</v>
      </c>
      <c r="B18" s="55" t="s">
        <v>109</v>
      </c>
      <c r="C18" s="55">
        <v>493588</v>
      </c>
      <c r="D18" s="55" t="s">
        <v>1</v>
      </c>
      <c r="E18" s="56" t="s">
        <v>34</v>
      </c>
      <c r="F18" s="56">
        <v>9</v>
      </c>
      <c r="G18" s="56">
        <v>2</v>
      </c>
      <c r="H18" s="56">
        <v>2004</v>
      </c>
      <c r="I18" s="56">
        <v>1</v>
      </c>
      <c r="J18" s="56">
        <v>5</v>
      </c>
      <c r="K18" s="57">
        <v>2018</v>
      </c>
      <c r="L18" s="73">
        <v>151.12</v>
      </c>
      <c r="M18" s="69">
        <v>195.96</v>
      </c>
      <c r="N18" s="84">
        <v>147.73</v>
      </c>
      <c r="O18" s="69">
        <f t="shared" si="0"/>
        <v>164.9366666666667</v>
      </c>
      <c r="P18" s="69">
        <f t="shared" si="1"/>
        <v>35.063333333333304</v>
      </c>
      <c r="Q18" s="69">
        <f t="shared" si="2"/>
        <v>24.857034831513754</v>
      </c>
      <c r="R18" s="70">
        <f t="shared" si="3"/>
        <v>9.942813932605503</v>
      </c>
      <c r="S18" s="59">
        <v>4.5</v>
      </c>
      <c r="T18" s="63">
        <v>4</v>
      </c>
      <c r="U18" s="63">
        <v>4.25</v>
      </c>
      <c r="V18" s="87">
        <f t="shared" si="4"/>
        <v>4.25</v>
      </c>
      <c r="W18" s="69">
        <f t="shared" si="5"/>
        <v>79.6875</v>
      </c>
      <c r="X18" s="71">
        <f t="shared" si="6"/>
        <v>23.90625</v>
      </c>
      <c r="Y18" s="56">
        <v>12</v>
      </c>
      <c r="Z18" s="69">
        <f t="shared" si="7"/>
        <v>17.391304347826086</v>
      </c>
      <c r="AA18" s="72">
        <f t="shared" si="8"/>
        <v>3.4782608695652173</v>
      </c>
      <c r="AB18" s="88"/>
      <c r="AC18" s="69">
        <f t="shared" si="9"/>
        <v>0</v>
      </c>
      <c r="AD18" s="72">
        <f t="shared" si="10"/>
        <v>0</v>
      </c>
      <c r="AE18" s="59">
        <v>27</v>
      </c>
      <c r="AF18" s="74">
        <f t="shared" si="11"/>
        <v>1.35</v>
      </c>
      <c r="AG18" s="75">
        <f t="shared" si="12"/>
        <v>38.67732480217072</v>
      </c>
      <c r="AH18" s="60">
        <v>13</v>
      </c>
      <c r="AI18" s="59">
        <v>120</v>
      </c>
      <c r="AJ18" s="79">
        <f t="shared" si="13"/>
        <v>46.41278976260487</v>
      </c>
      <c r="AK18" s="62">
        <v>14</v>
      </c>
      <c r="AL18" s="63" t="s">
        <v>16</v>
      </c>
      <c r="AM18" s="61">
        <f t="shared" si="14"/>
        <v>1</v>
      </c>
      <c r="AN18" s="64">
        <v>101</v>
      </c>
      <c r="AO18" s="56" t="s">
        <v>16</v>
      </c>
      <c r="AP18" s="83"/>
      <c r="AQ18" s="83"/>
      <c r="AR18" s="56"/>
      <c r="AS18" s="63"/>
    </row>
    <row r="19" spans="1:45" s="54" customFormat="1" ht="11.25">
      <c r="A19" s="55" t="s">
        <v>149</v>
      </c>
      <c r="B19" s="55" t="s">
        <v>152</v>
      </c>
      <c r="C19" s="55">
        <v>497029</v>
      </c>
      <c r="D19" s="55" t="s">
        <v>1</v>
      </c>
      <c r="E19" s="56" t="s">
        <v>34</v>
      </c>
      <c r="F19" s="56">
        <v>25</v>
      </c>
      <c r="G19" s="56">
        <v>9</v>
      </c>
      <c r="H19" s="56">
        <v>2007</v>
      </c>
      <c r="I19" s="56">
        <v>1</v>
      </c>
      <c r="J19" s="56">
        <v>5</v>
      </c>
      <c r="K19" s="57">
        <v>2018</v>
      </c>
      <c r="L19" s="58">
        <v>180</v>
      </c>
      <c r="M19" s="69" t="s">
        <v>43</v>
      </c>
      <c r="N19" s="84" t="s">
        <v>43</v>
      </c>
      <c r="O19" s="69">
        <f t="shared" si="0"/>
        <v>180</v>
      </c>
      <c r="P19" s="69">
        <f t="shared" si="1"/>
        <v>20</v>
      </c>
      <c r="Q19" s="69">
        <f t="shared" si="2"/>
        <v>14.178363816815539</v>
      </c>
      <c r="R19" s="70">
        <f t="shared" si="3"/>
        <v>5.671345526726216</v>
      </c>
      <c r="S19" s="59">
        <v>3.5</v>
      </c>
      <c r="T19" s="63">
        <v>3</v>
      </c>
      <c r="U19" s="63">
        <v>3.25</v>
      </c>
      <c r="V19" s="87">
        <f t="shared" si="4"/>
        <v>3.25</v>
      </c>
      <c r="W19" s="69">
        <f t="shared" si="5"/>
        <v>60.9375</v>
      </c>
      <c r="X19" s="71">
        <f t="shared" si="6"/>
        <v>18.28125</v>
      </c>
      <c r="Y19" s="56">
        <v>16</v>
      </c>
      <c r="Z19" s="69">
        <f t="shared" si="7"/>
        <v>23.18840579710145</v>
      </c>
      <c r="AA19" s="72">
        <f t="shared" si="8"/>
        <v>4.63768115942029</v>
      </c>
      <c r="AB19" s="88"/>
      <c r="AC19" s="69">
        <f t="shared" si="9"/>
        <v>0</v>
      </c>
      <c r="AD19" s="72">
        <f t="shared" si="10"/>
        <v>0</v>
      </c>
      <c r="AE19" s="59">
        <v>78</v>
      </c>
      <c r="AF19" s="74">
        <f t="shared" si="11"/>
        <v>3.9000000000000004</v>
      </c>
      <c r="AG19" s="75">
        <f t="shared" si="12"/>
        <v>32.49027668614651</v>
      </c>
      <c r="AH19" s="60">
        <v>14</v>
      </c>
      <c r="AI19" s="59">
        <v>200</v>
      </c>
      <c r="AJ19" s="79">
        <f t="shared" si="13"/>
        <v>64.98055337229302</v>
      </c>
      <c r="AK19" s="62">
        <v>12</v>
      </c>
      <c r="AL19" s="63" t="s">
        <v>16</v>
      </c>
      <c r="AM19" s="61">
        <f t="shared" si="14"/>
        <v>1</v>
      </c>
      <c r="AN19" s="64" t="s">
        <v>62</v>
      </c>
      <c r="AO19" s="56" t="s">
        <v>16</v>
      </c>
      <c r="AP19" s="83"/>
      <c r="AQ19" s="83"/>
      <c r="AR19" s="56"/>
      <c r="AS19" s="63"/>
    </row>
    <row r="20" spans="1:45" s="54" customFormat="1" ht="11.25">
      <c r="A20" s="55" t="s">
        <v>77</v>
      </c>
      <c r="B20" s="55" t="s">
        <v>103</v>
      </c>
      <c r="C20" s="55">
        <v>434616</v>
      </c>
      <c r="D20" s="55" t="s">
        <v>1</v>
      </c>
      <c r="E20" s="56" t="s">
        <v>34</v>
      </c>
      <c r="F20" s="56">
        <v>5</v>
      </c>
      <c r="G20" s="56">
        <v>1</v>
      </c>
      <c r="H20" s="56">
        <v>2005</v>
      </c>
      <c r="I20" s="56">
        <v>1</v>
      </c>
      <c r="J20" s="56">
        <v>5</v>
      </c>
      <c r="K20" s="57">
        <v>2018</v>
      </c>
      <c r="L20" s="73">
        <v>216.61</v>
      </c>
      <c r="M20" s="69">
        <v>176.35</v>
      </c>
      <c r="N20" s="84">
        <v>183.16</v>
      </c>
      <c r="O20" s="69">
        <f t="shared" si="0"/>
        <v>192.04</v>
      </c>
      <c r="P20" s="69">
        <f t="shared" si="1"/>
        <v>7.960000000000008</v>
      </c>
      <c r="Q20" s="69">
        <f t="shared" si="2"/>
        <v>5.64298879909259</v>
      </c>
      <c r="R20" s="70">
        <f t="shared" si="3"/>
        <v>2.2571955196370364</v>
      </c>
      <c r="S20" s="59">
        <v>4.25</v>
      </c>
      <c r="T20" s="63">
        <v>3.75</v>
      </c>
      <c r="U20" s="63">
        <v>4</v>
      </c>
      <c r="V20" s="87">
        <f t="shared" si="4"/>
        <v>4</v>
      </c>
      <c r="W20" s="69">
        <f t="shared" si="5"/>
        <v>75</v>
      </c>
      <c r="X20" s="71">
        <f t="shared" si="6"/>
        <v>22.5</v>
      </c>
      <c r="Y20" s="56">
        <v>10</v>
      </c>
      <c r="Z20" s="69">
        <f t="shared" si="7"/>
        <v>14.492753623188406</v>
      </c>
      <c r="AA20" s="72">
        <f t="shared" si="8"/>
        <v>2.8985507246376816</v>
      </c>
      <c r="AB20" s="88"/>
      <c r="AC20" s="69">
        <f t="shared" si="9"/>
        <v>0</v>
      </c>
      <c r="AD20" s="72">
        <f t="shared" si="10"/>
        <v>0</v>
      </c>
      <c r="AE20" s="59">
        <v>20</v>
      </c>
      <c r="AF20" s="74">
        <f t="shared" si="11"/>
        <v>1</v>
      </c>
      <c r="AG20" s="75">
        <f t="shared" si="12"/>
        <v>28.655746244274717</v>
      </c>
      <c r="AH20" s="60">
        <v>15</v>
      </c>
      <c r="AI20" s="59">
        <v>160</v>
      </c>
      <c r="AJ20" s="79">
        <f t="shared" si="13"/>
        <v>45.84919399083955</v>
      </c>
      <c r="AK20" s="62">
        <v>15</v>
      </c>
      <c r="AL20" s="63" t="s">
        <v>16</v>
      </c>
      <c r="AM20" s="61">
        <f t="shared" si="14"/>
        <v>1</v>
      </c>
      <c r="AN20" s="64">
        <v>124</v>
      </c>
      <c r="AO20" s="56" t="s">
        <v>16</v>
      </c>
      <c r="AP20" s="83"/>
      <c r="AQ20" s="83"/>
      <c r="AR20" s="56"/>
      <c r="AS20" s="63"/>
    </row>
    <row r="21" spans="1:45" s="54" customFormat="1" ht="11.25">
      <c r="A21" s="55" t="s">
        <v>7</v>
      </c>
      <c r="B21" s="55" t="s">
        <v>110</v>
      </c>
      <c r="C21" s="55">
        <v>493515</v>
      </c>
      <c r="D21" s="55" t="s">
        <v>5</v>
      </c>
      <c r="E21" s="56" t="s">
        <v>34</v>
      </c>
      <c r="F21" s="56">
        <v>2</v>
      </c>
      <c r="G21" s="56">
        <v>2</v>
      </c>
      <c r="H21" s="56">
        <v>2004</v>
      </c>
      <c r="I21" s="56">
        <v>1</v>
      </c>
      <c r="J21" s="56">
        <v>5</v>
      </c>
      <c r="K21" s="57">
        <v>2018</v>
      </c>
      <c r="L21" s="73">
        <v>225.58</v>
      </c>
      <c r="M21" s="69">
        <v>224.74</v>
      </c>
      <c r="N21" s="84">
        <v>163.7</v>
      </c>
      <c r="O21" s="69">
        <f t="shared" si="0"/>
        <v>204.67333333333332</v>
      </c>
      <c r="P21" s="69">
        <f t="shared" si="1"/>
        <v>-4.673333333333318</v>
      </c>
      <c r="Q21" s="69">
        <f t="shared" si="2"/>
        <v>-3.313011011862553</v>
      </c>
      <c r="R21" s="70">
        <f t="shared" si="3"/>
        <v>-1.3252044047450213</v>
      </c>
      <c r="S21" s="59">
        <v>4.5</v>
      </c>
      <c r="T21" s="63">
        <v>3.75</v>
      </c>
      <c r="U21" s="63">
        <v>4</v>
      </c>
      <c r="V21" s="87">
        <f t="shared" si="4"/>
        <v>4.083333333333333</v>
      </c>
      <c r="W21" s="69">
        <f t="shared" si="5"/>
        <v>76.5625</v>
      </c>
      <c r="X21" s="71">
        <f t="shared" si="6"/>
        <v>22.96875</v>
      </c>
      <c r="Y21" s="56"/>
      <c r="Z21" s="69">
        <f t="shared" si="7"/>
        <v>0</v>
      </c>
      <c r="AA21" s="72">
        <f t="shared" si="8"/>
        <v>0</v>
      </c>
      <c r="AB21" s="88">
        <v>59</v>
      </c>
      <c r="AC21" s="69">
        <f t="shared" si="9"/>
        <v>85.5072463768116</v>
      </c>
      <c r="AD21" s="72">
        <f t="shared" si="10"/>
        <v>4.27536231884058</v>
      </c>
      <c r="AE21" s="59">
        <v>27</v>
      </c>
      <c r="AF21" s="74">
        <f t="shared" si="11"/>
        <v>1.35</v>
      </c>
      <c r="AG21" s="75">
        <f t="shared" si="12"/>
        <v>27.268907914095557</v>
      </c>
      <c r="AH21" s="60">
        <v>16</v>
      </c>
      <c r="AI21" s="59">
        <v>120</v>
      </c>
      <c r="AJ21" s="79">
        <f t="shared" si="13"/>
        <v>32.72268949691467</v>
      </c>
      <c r="AK21" s="62">
        <v>16</v>
      </c>
      <c r="AL21" s="63" t="s">
        <v>75</v>
      </c>
      <c r="AM21" s="61">
        <f t="shared" si="14"/>
        <v>1</v>
      </c>
      <c r="AN21" s="64">
        <v>128</v>
      </c>
      <c r="AO21" s="56" t="s">
        <v>16</v>
      </c>
      <c r="AP21" s="83"/>
      <c r="AQ21" s="83"/>
      <c r="AR21" s="56"/>
      <c r="AS21" s="63"/>
    </row>
    <row r="22" spans="1:45" s="54" customFormat="1" ht="11.25">
      <c r="A22" s="55" t="s">
        <v>57</v>
      </c>
      <c r="B22" s="55" t="s">
        <v>80</v>
      </c>
      <c r="C22" s="55">
        <v>444769</v>
      </c>
      <c r="D22" s="55" t="s">
        <v>5</v>
      </c>
      <c r="E22" s="56" t="s">
        <v>34</v>
      </c>
      <c r="F22" s="56">
        <v>18</v>
      </c>
      <c r="G22" s="56">
        <v>6</v>
      </c>
      <c r="H22" s="56">
        <v>2004</v>
      </c>
      <c r="I22" s="56">
        <v>1</v>
      </c>
      <c r="J22" s="56">
        <v>5</v>
      </c>
      <c r="K22" s="57">
        <v>2018</v>
      </c>
      <c r="L22" s="73">
        <v>234.68</v>
      </c>
      <c r="M22" s="69">
        <v>264.24</v>
      </c>
      <c r="N22" s="84">
        <v>233.5</v>
      </c>
      <c r="O22" s="69">
        <f t="shared" si="0"/>
        <v>244.14000000000001</v>
      </c>
      <c r="P22" s="69">
        <f t="shared" si="1"/>
        <v>-44.140000000000015</v>
      </c>
      <c r="Q22" s="69">
        <f t="shared" si="2"/>
        <v>-31.29164894371191</v>
      </c>
      <c r="R22" s="70">
        <f t="shared" si="3"/>
        <v>-12.516659577484765</v>
      </c>
      <c r="S22" s="59">
        <v>3.5</v>
      </c>
      <c r="T22" s="63">
        <v>3.25</v>
      </c>
      <c r="U22" s="63">
        <v>3.25</v>
      </c>
      <c r="V22" s="87">
        <f t="shared" si="4"/>
        <v>3.3333333333333335</v>
      </c>
      <c r="W22" s="69">
        <f t="shared" si="5"/>
        <v>62.500000000000014</v>
      </c>
      <c r="X22" s="71">
        <f t="shared" si="6"/>
        <v>18.750000000000004</v>
      </c>
      <c r="Y22" s="56">
        <v>17</v>
      </c>
      <c r="Z22" s="69">
        <f t="shared" si="7"/>
        <v>24.637681159420293</v>
      </c>
      <c r="AA22" s="72">
        <f t="shared" si="8"/>
        <v>4.9275362318840585</v>
      </c>
      <c r="AB22" s="88">
        <v>56</v>
      </c>
      <c r="AC22" s="69">
        <f t="shared" si="9"/>
        <v>81.15942028985508</v>
      </c>
      <c r="AD22" s="72">
        <f t="shared" si="10"/>
        <v>4.057971014492754</v>
      </c>
      <c r="AE22" s="59">
        <v>56</v>
      </c>
      <c r="AF22" s="74">
        <f t="shared" si="11"/>
        <v>2.8000000000000003</v>
      </c>
      <c r="AG22" s="75">
        <f t="shared" si="12"/>
        <v>18.01884766889205</v>
      </c>
      <c r="AH22" s="60">
        <v>17</v>
      </c>
      <c r="AI22" s="59">
        <v>120</v>
      </c>
      <c r="AJ22" s="79">
        <f t="shared" si="13"/>
        <v>21.62261720267046</v>
      </c>
      <c r="AK22" s="62">
        <v>17</v>
      </c>
      <c r="AL22" s="63" t="s">
        <v>16</v>
      </c>
      <c r="AM22" s="61">
        <f t="shared" si="14"/>
        <v>0</v>
      </c>
      <c r="AN22" s="64">
        <v>167</v>
      </c>
      <c r="AO22" s="56" t="s">
        <v>16</v>
      </c>
      <c r="AP22" s="83"/>
      <c r="AQ22" s="83"/>
      <c r="AR22" s="56"/>
      <c r="AS22" s="63"/>
    </row>
    <row r="23" spans="1:45" s="54" customFormat="1" ht="11.25">
      <c r="A23" s="55" t="s">
        <v>150</v>
      </c>
      <c r="B23" s="55" t="s">
        <v>154</v>
      </c>
      <c r="C23" s="55">
        <v>477282</v>
      </c>
      <c r="D23" s="55" t="s">
        <v>6</v>
      </c>
      <c r="E23" s="56" t="s">
        <v>34</v>
      </c>
      <c r="F23" s="56"/>
      <c r="G23" s="56"/>
      <c r="H23" s="56">
        <v>2007</v>
      </c>
      <c r="I23" s="56">
        <v>1</v>
      </c>
      <c r="J23" s="56">
        <v>5</v>
      </c>
      <c r="K23" s="57">
        <v>2018</v>
      </c>
      <c r="L23" s="58">
        <v>220</v>
      </c>
      <c r="M23" s="69" t="s">
        <v>43</v>
      </c>
      <c r="N23" s="84" t="s">
        <v>43</v>
      </c>
      <c r="O23" s="69">
        <f t="shared" si="0"/>
        <v>220</v>
      </c>
      <c r="P23" s="69">
        <f t="shared" si="1"/>
        <v>-20</v>
      </c>
      <c r="Q23" s="69">
        <f t="shared" si="2"/>
        <v>-14.178363816815539</v>
      </c>
      <c r="R23" s="70">
        <f t="shared" si="3"/>
        <v>-5.671345526726216</v>
      </c>
      <c r="S23" s="59"/>
      <c r="T23" s="63"/>
      <c r="U23" s="63"/>
      <c r="V23" s="87">
        <f t="shared" si="4"/>
        <v>0</v>
      </c>
      <c r="W23" s="69">
        <f t="shared" si="5"/>
        <v>0</v>
      </c>
      <c r="X23" s="71">
        <f t="shared" si="6"/>
        <v>0</v>
      </c>
      <c r="Y23" s="56"/>
      <c r="Z23" s="69">
        <f t="shared" si="7"/>
        <v>0</v>
      </c>
      <c r="AA23" s="72">
        <f t="shared" si="8"/>
        <v>0</v>
      </c>
      <c r="AB23" s="88"/>
      <c r="AC23" s="69">
        <f t="shared" si="9"/>
        <v>0</v>
      </c>
      <c r="AD23" s="72">
        <f t="shared" si="10"/>
        <v>0</v>
      </c>
      <c r="AE23" s="59"/>
      <c r="AF23" s="74">
        <f t="shared" si="11"/>
        <v>0</v>
      </c>
      <c r="AG23" s="75">
        <f t="shared" si="12"/>
        <v>-5.671345526726216</v>
      </c>
      <c r="AH23" s="60">
        <v>18</v>
      </c>
      <c r="AI23" s="59">
        <v>200</v>
      </c>
      <c r="AJ23" s="79">
        <f t="shared" si="13"/>
        <v>-11.342691053452432</v>
      </c>
      <c r="AK23" s="62">
        <v>18</v>
      </c>
      <c r="AL23" s="63" t="s">
        <v>16</v>
      </c>
      <c r="AM23" s="61">
        <f t="shared" si="14"/>
        <v>4</v>
      </c>
      <c r="AN23" s="64" t="s">
        <v>62</v>
      </c>
      <c r="AO23" s="56" t="s">
        <v>16</v>
      </c>
      <c r="AP23" s="83"/>
      <c r="AQ23" s="83"/>
      <c r="AR23" s="56"/>
      <c r="AS23" s="63"/>
    </row>
    <row r="24" spans="1:45" s="54" customFormat="1" ht="11.25">
      <c r="A24" s="55" t="s">
        <v>77</v>
      </c>
      <c r="B24" s="55" t="s">
        <v>84</v>
      </c>
      <c r="C24" s="55">
        <v>489163</v>
      </c>
      <c r="D24" s="55" t="s">
        <v>46</v>
      </c>
      <c r="E24" s="56" t="s">
        <v>34</v>
      </c>
      <c r="F24" s="56"/>
      <c r="G24" s="56"/>
      <c r="H24" s="56">
        <v>2003</v>
      </c>
      <c r="I24" s="56">
        <v>1</v>
      </c>
      <c r="J24" s="56">
        <v>5</v>
      </c>
      <c r="K24" s="57">
        <v>2018</v>
      </c>
      <c r="L24" s="73">
        <v>352.66</v>
      </c>
      <c r="M24" s="69">
        <v>226.9</v>
      </c>
      <c r="N24" s="84">
        <v>236.32</v>
      </c>
      <c r="O24" s="69">
        <f t="shared" si="0"/>
        <v>271.96000000000004</v>
      </c>
      <c r="P24" s="69">
        <f t="shared" si="1"/>
        <v>-71.96000000000004</v>
      </c>
      <c r="Q24" s="69">
        <f t="shared" si="2"/>
        <v>-51.01375301290234</v>
      </c>
      <c r="R24" s="70">
        <f t="shared" si="3"/>
        <v>-20.405501205160938</v>
      </c>
      <c r="S24" s="59"/>
      <c r="T24" s="63"/>
      <c r="U24" s="63"/>
      <c r="V24" s="87">
        <f t="shared" si="4"/>
        <v>0</v>
      </c>
      <c r="W24" s="69">
        <f t="shared" si="5"/>
        <v>0</v>
      </c>
      <c r="X24" s="71">
        <f t="shared" si="6"/>
        <v>0</v>
      </c>
      <c r="Y24" s="56"/>
      <c r="Z24" s="69">
        <f t="shared" si="7"/>
        <v>0</v>
      </c>
      <c r="AA24" s="72">
        <f t="shared" si="8"/>
        <v>0</v>
      </c>
      <c r="AB24" s="88"/>
      <c r="AC24" s="69">
        <f t="shared" si="9"/>
        <v>0</v>
      </c>
      <c r="AD24" s="72">
        <f t="shared" si="10"/>
        <v>0</v>
      </c>
      <c r="AE24" s="59"/>
      <c r="AF24" s="74">
        <f t="shared" si="11"/>
        <v>0</v>
      </c>
      <c r="AG24" s="75">
        <f t="shared" si="12"/>
        <v>-20.405501205160938</v>
      </c>
      <c r="AH24" s="60">
        <v>19</v>
      </c>
      <c r="AI24" s="59">
        <v>100</v>
      </c>
      <c r="AJ24" s="79">
        <f t="shared" si="13"/>
        <v>-20.405501205160938</v>
      </c>
      <c r="AK24" s="62">
        <v>19</v>
      </c>
      <c r="AL24" s="63" t="s">
        <v>16</v>
      </c>
      <c r="AM24" s="61">
        <f t="shared" si="14"/>
        <v>4</v>
      </c>
      <c r="AN24" s="64" t="s">
        <v>62</v>
      </c>
      <c r="AO24" s="56" t="s">
        <v>16</v>
      </c>
      <c r="AP24" s="83"/>
      <c r="AQ24" s="83"/>
      <c r="AR24" s="56"/>
      <c r="AS24" s="63"/>
    </row>
    <row r="25" spans="1:45" s="54" customFormat="1" ht="11.25">
      <c r="A25" s="55" t="s">
        <v>78</v>
      </c>
      <c r="B25" s="55" t="s">
        <v>126</v>
      </c>
      <c r="C25" s="55">
        <v>458415</v>
      </c>
      <c r="D25" s="55" t="s">
        <v>46</v>
      </c>
      <c r="E25" s="56" t="s">
        <v>34</v>
      </c>
      <c r="F25" s="56">
        <v>2</v>
      </c>
      <c r="G25" s="56">
        <v>3</v>
      </c>
      <c r="H25" s="56">
        <v>2006</v>
      </c>
      <c r="I25" s="56">
        <v>1</v>
      </c>
      <c r="J25" s="56">
        <v>5</v>
      </c>
      <c r="K25" s="57">
        <v>2018</v>
      </c>
      <c r="L25" s="73">
        <v>999.99</v>
      </c>
      <c r="M25" s="69">
        <v>999.99</v>
      </c>
      <c r="N25" s="69">
        <v>999.99</v>
      </c>
      <c r="O25" s="69">
        <f t="shared" si="0"/>
        <v>999.9900000000001</v>
      </c>
      <c r="P25" s="69">
        <f t="shared" si="1"/>
        <v>-799.9900000000001</v>
      </c>
      <c r="Q25" s="69">
        <f t="shared" si="2"/>
        <v>-567.1274634907132</v>
      </c>
      <c r="R25" s="70">
        <f t="shared" si="3"/>
        <v>-226.8509853962853</v>
      </c>
      <c r="S25" s="59"/>
      <c r="T25" s="63"/>
      <c r="U25" s="63"/>
      <c r="V25" s="87">
        <f t="shared" si="4"/>
        <v>0</v>
      </c>
      <c r="W25" s="69">
        <f t="shared" si="5"/>
        <v>0</v>
      </c>
      <c r="X25" s="71">
        <f t="shared" si="6"/>
        <v>0</v>
      </c>
      <c r="Y25" s="56"/>
      <c r="Z25" s="69">
        <f t="shared" si="7"/>
        <v>0</v>
      </c>
      <c r="AA25" s="72">
        <f t="shared" si="8"/>
        <v>0</v>
      </c>
      <c r="AB25" s="88"/>
      <c r="AC25" s="69">
        <f t="shared" si="9"/>
        <v>0</v>
      </c>
      <c r="AD25" s="72">
        <f t="shared" si="10"/>
        <v>0</v>
      </c>
      <c r="AE25" s="59">
        <v>35</v>
      </c>
      <c r="AF25" s="74">
        <f t="shared" si="11"/>
        <v>1.75</v>
      </c>
      <c r="AG25" s="75">
        <f t="shared" si="12"/>
        <v>-225.1009853962853</v>
      </c>
      <c r="AH25" s="60">
        <v>20</v>
      </c>
      <c r="AI25" s="59">
        <v>180</v>
      </c>
      <c r="AJ25" s="79">
        <f t="shared" si="13"/>
        <v>-405.18177371331353</v>
      </c>
      <c r="AK25" s="62">
        <v>23</v>
      </c>
      <c r="AL25" s="63" t="s">
        <v>16</v>
      </c>
      <c r="AM25" s="61">
        <f t="shared" si="14"/>
        <v>3</v>
      </c>
      <c r="AN25" s="64" t="s">
        <v>62</v>
      </c>
      <c r="AO25" s="56" t="s">
        <v>16</v>
      </c>
      <c r="AP25" s="83"/>
      <c r="AQ25" s="83"/>
      <c r="AR25" s="56"/>
      <c r="AS25" s="63"/>
    </row>
    <row r="26" spans="1:45" s="54" customFormat="1" ht="11.25">
      <c r="A26" s="55" t="s">
        <v>79</v>
      </c>
      <c r="B26" s="55" t="s">
        <v>83</v>
      </c>
      <c r="C26" s="55">
        <v>489106</v>
      </c>
      <c r="D26" s="55" t="s">
        <v>3</v>
      </c>
      <c r="E26" s="56" t="s">
        <v>34</v>
      </c>
      <c r="F26" s="56"/>
      <c r="G26" s="56"/>
      <c r="H26" s="56">
        <v>2004</v>
      </c>
      <c r="I26" s="56">
        <v>1</v>
      </c>
      <c r="J26" s="56">
        <v>5</v>
      </c>
      <c r="K26" s="57">
        <v>2018</v>
      </c>
      <c r="L26" s="73">
        <v>999.99</v>
      </c>
      <c r="M26" s="69">
        <v>999.99</v>
      </c>
      <c r="N26" s="69">
        <v>999.99</v>
      </c>
      <c r="O26" s="69">
        <f t="shared" si="0"/>
        <v>999.9900000000001</v>
      </c>
      <c r="P26" s="69">
        <f t="shared" si="1"/>
        <v>-799.9900000000001</v>
      </c>
      <c r="Q26" s="69">
        <f t="shared" si="2"/>
        <v>-567.1274634907132</v>
      </c>
      <c r="R26" s="70">
        <f t="shared" si="3"/>
        <v>-226.8509853962853</v>
      </c>
      <c r="S26" s="59"/>
      <c r="T26" s="63"/>
      <c r="U26" s="63"/>
      <c r="V26" s="87">
        <f t="shared" si="4"/>
        <v>0</v>
      </c>
      <c r="W26" s="69">
        <f t="shared" si="5"/>
        <v>0</v>
      </c>
      <c r="X26" s="71">
        <f t="shared" si="6"/>
        <v>0</v>
      </c>
      <c r="Y26" s="56"/>
      <c r="Z26" s="69">
        <f t="shared" si="7"/>
        <v>0</v>
      </c>
      <c r="AA26" s="72">
        <f t="shared" si="8"/>
        <v>0</v>
      </c>
      <c r="AB26" s="88"/>
      <c r="AC26" s="69">
        <f t="shared" si="9"/>
        <v>0</v>
      </c>
      <c r="AD26" s="72">
        <f t="shared" si="10"/>
        <v>0</v>
      </c>
      <c r="AE26" s="59"/>
      <c r="AF26" s="74">
        <f t="shared" si="11"/>
        <v>0</v>
      </c>
      <c r="AG26" s="75">
        <f t="shared" si="12"/>
        <v>-226.8509853962853</v>
      </c>
      <c r="AH26" s="60">
        <v>21</v>
      </c>
      <c r="AI26" s="59">
        <v>120</v>
      </c>
      <c r="AJ26" s="79">
        <f t="shared" si="13"/>
        <v>-272.2211824755424</v>
      </c>
      <c r="AK26" s="62">
        <v>20</v>
      </c>
      <c r="AL26" s="63" t="s">
        <v>16</v>
      </c>
      <c r="AM26" s="61">
        <f t="shared" si="14"/>
        <v>4</v>
      </c>
      <c r="AN26" s="64">
        <v>189</v>
      </c>
      <c r="AO26" s="56" t="s">
        <v>16</v>
      </c>
      <c r="AP26" s="83"/>
      <c r="AQ26" s="83"/>
      <c r="AR26" s="56"/>
      <c r="AS26" s="63"/>
    </row>
    <row r="27" spans="1:45" s="54" customFormat="1" ht="11.25">
      <c r="A27" s="55" t="s">
        <v>147</v>
      </c>
      <c r="B27" s="55" t="s">
        <v>148</v>
      </c>
      <c r="C27" s="55">
        <v>515148</v>
      </c>
      <c r="D27" s="55" t="s">
        <v>4</v>
      </c>
      <c r="E27" s="56" t="s">
        <v>34</v>
      </c>
      <c r="F27" s="56"/>
      <c r="G27" s="56"/>
      <c r="H27" s="56">
        <v>2005</v>
      </c>
      <c r="I27" s="56">
        <v>1</v>
      </c>
      <c r="J27" s="56">
        <v>5</v>
      </c>
      <c r="K27" s="57">
        <v>2018</v>
      </c>
      <c r="L27" s="73">
        <v>999.99</v>
      </c>
      <c r="M27" s="69">
        <v>999.99</v>
      </c>
      <c r="N27" s="69">
        <v>999.99</v>
      </c>
      <c r="O27" s="69">
        <f t="shared" si="0"/>
        <v>999.9900000000001</v>
      </c>
      <c r="P27" s="69">
        <f t="shared" si="1"/>
        <v>-799.9900000000001</v>
      </c>
      <c r="Q27" s="69">
        <f t="shared" si="2"/>
        <v>-567.1274634907132</v>
      </c>
      <c r="R27" s="70">
        <f t="shared" si="3"/>
        <v>-226.8509853962853</v>
      </c>
      <c r="S27" s="59"/>
      <c r="T27" s="63"/>
      <c r="U27" s="63"/>
      <c r="V27" s="87">
        <f t="shared" si="4"/>
        <v>0</v>
      </c>
      <c r="W27" s="69">
        <f t="shared" si="5"/>
        <v>0</v>
      </c>
      <c r="X27" s="71">
        <f t="shared" si="6"/>
        <v>0</v>
      </c>
      <c r="Y27" s="56"/>
      <c r="Z27" s="69">
        <f t="shared" si="7"/>
        <v>0</v>
      </c>
      <c r="AA27" s="72">
        <f t="shared" si="8"/>
        <v>0</v>
      </c>
      <c r="AB27" s="88"/>
      <c r="AC27" s="69">
        <f t="shared" si="9"/>
        <v>0</v>
      </c>
      <c r="AD27" s="72">
        <f t="shared" si="10"/>
        <v>0</v>
      </c>
      <c r="AE27" s="59"/>
      <c r="AF27" s="74">
        <f t="shared" si="11"/>
        <v>0</v>
      </c>
      <c r="AG27" s="75">
        <f t="shared" si="12"/>
        <v>-226.8509853962853</v>
      </c>
      <c r="AH27" s="60">
        <v>21</v>
      </c>
      <c r="AI27" s="59">
        <v>160</v>
      </c>
      <c r="AJ27" s="79">
        <f t="shared" si="13"/>
        <v>-362.9615766340565</v>
      </c>
      <c r="AK27" s="62">
        <v>21</v>
      </c>
      <c r="AL27" s="63" t="s">
        <v>16</v>
      </c>
      <c r="AM27" s="61">
        <f t="shared" si="14"/>
        <v>4</v>
      </c>
      <c r="AN27" s="64" t="s">
        <v>62</v>
      </c>
      <c r="AO27" s="56" t="s">
        <v>16</v>
      </c>
      <c r="AP27" s="83"/>
      <c r="AQ27" s="83"/>
      <c r="AR27" s="56"/>
      <c r="AS27" s="63"/>
    </row>
    <row r="28" spans="1:45" s="54" customFormat="1" ht="11.25">
      <c r="A28" s="55" t="s">
        <v>101</v>
      </c>
      <c r="B28" s="55" t="s">
        <v>102</v>
      </c>
      <c r="C28" s="55">
        <v>461530</v>
      </c>
      <c r="D28" s="55" t="s">
        <v>1</v>
      </c>
      <c r="E28" s="56" t="s">
        <v>34</v>
      </c>
      <c r="F28" s="56"/>
      <c r="G28" s="56"/>
      <c r="H28" s="56">
        <v>2005</v>
      </c>
      <c r="I28" s="56">
        <v>1</v>
      </c>
      <c r="J28" s="56">
        <v>5</v>
      </c>
      <c r="K28" s="57">
        <v>2018</v>
      </c>
      <c r="L28" s="73">
        <v>999.99</v>
      </c>
      <c r="M28" s="69">
        <v>999.99</v>
      </c>
      <c r="N28" s="69">
        <v>999.99</v>
      </c>
      <c r="O28" s="69">
        <f t="shared" si="0"/>
        <v>999.9900000000001</v>
      </c>
      <c r="P28" s="69">
        <f t="shared" si="1"/>
        <v>-799.9900000000001</v>
      </c>
      <c r="Q28" s="69">
        <f t="shared" si="2"/>
        <v>-567.1274634907132</v>
      </c>
      <c r="R28" s="70">
        <f t="shared" si="3"/>
        <v>-226.8509853962853</v>
      </c>
      <c r="S28" s="59"/>
      <c r="T28" s="63"/>
      <c r="U28" s="63"/>
      <c r="V28" s="87">
        <f t="shared" si="4"/>
        <v>0</v>
      </c>
      <c r="W28" s="69">
        <f t="shared" si="5"/>
        <v>0</v>
      </c>
      <c r="X28" s="71">
        <f t="shared" si="6"/>
        <v>0</v>
      </c>
      <c r="Y28" s="56"/>
      <c r="Z28" s="69">
        <f t="shared" si="7"/>
        <v>0</v>
      </c>
      <c r="AA28" s="72">
        <f t="shared" si="8"/>
        <v>0</v>
      </c>
      <c r="AB28" s="88"/>
      <c r="AC28" s="69">
        <f t="shared" si="9"/>
        <v>0</v>
      </c>
      <c r="AD28" s="72">
        <f t="shared" si="10"/>
        <v>0</v>
      </c>
      <c r="AE28" s="59"/>
      <c r="AF28" s="74">
        <f t="shared" si="11"/>
        <v>0</v>
      </c>
      <c r="AG28" s="75">
        <f t="shared" si="12"/>
        <v>-226.8509853962853</v>
      </c>
      <c r="AH28" s="60">
        <v>21</v>
      </c>
      <c r="AI28" s="59">
        <v>160</v>
      </c>
      <c r="AJ28" s="79">
        <f t="shared" si="13"/>
        <v>-362.9615766340565</v>
      </c>
      <c r="AK28" s="62">
        <v>22</v>
      </c>
      <c r="AL28" s="63" t="s">
        <v>16</v>
      </c>
      <c r="AM28" s="61">
        <f t="shared" si="14"/>
        <v>4</v>
      </c>
      <c r="AN28" s="64">
        <v>226</v>
      </c>
      <c r="AO28" s="56" t="s">
        <v>16</v>
      </c>
      <c r="AP28" s="83"/>
      <c r="AQ28" s="83"/>
      <c r="AR28" s="56"/>
      <c r="AS28" s="63"/>
    </row>
    <row r="29" spans="1:45" ht="11.25">
      <c r="A29" s="65"/>
      <c r="B29" s="65"/>
      <c r="C29" s="65"/>
      <c r="D29" s="65"/>
      <c r="E29" s="66"/>
      <c r="F29" s="66"/>
      <c r="G29" s="66"/>
      <c r="H29" s="66"/>
      <c r="I29" s="66"/>
      <c r="J29" s="66"/>
      <c r="K29" s="66"/>
      <c r="L29" s="65"/>
      <c r="M29" s="65"/>
      <c r="N29" s="65"/>
      <c r="O29" s="65"/>
      <c r="P29" s="65"/>
      <c r="Q29" s="65"/>
      <c r="R29" s="65"/>
      <c r="S29" s="66"/>
      <c r="T29" s="66"/>
      <c r="U29" s="66"/>
      <c r="V29" s="66"/>
      <c r="W29" s="65"/>
      <c r="X29" s="65"/>
      <c r="Y29" s="66"/>
      <c r="Z29" s="65"/>
      <c r="AA29" s="65"/>
      <c r="AB29" s="65"/>
      <c r="AC29" s="66"/>
      <c r="AD29" s="65"/>
      <c r="AE29" s="66"/>
      <c r="AF29" s="67"/>
      <c r="AG29" s="76"/>
      <c r="AH29" s="68"/>
      <c r="AI29" s="66"/>
      <c r="AJ29" s="76"/>
      <c r="AK29" s="68"/>
      <c r="AL29" s="66"/>
      <c r="AM29" s="66"/>
      <c r="AN29" s="66"/>
      <c r="AO29" s="66"/>
      <c r="AP29" s="66"/>
      <c r="AQ29" s="66"/>
      <c r="AR29" s="66"/>
      <c r="AS29" s="66"/>
    </row>
    <row r="30" spans="1:45" ht="11.25">
      <c r="A30" s="65"/>
      <c r="B30" s="65"/>
      <c r="C30" s="65"/>
      <c r="D30" s="65"/>
      <c r="E30" s="66"/>
      <c r="F30" s="66"/>
      <c r="G30" s="66"/>
      <c r="H30" s="66"/>
      <c r="I30" s="66"/>
      <c r="J30" s="66"/>
      <c r="K30" s="66"/>
      <c r="L30" s="65"/>
      <c r="M30" s="65"/>
      <c r="N30" s="65"/>
      <c r="O30" s="65"/>
      <c r="P30" s="65"/>
      <c r="Q30" s="65"/>
      <c r="R30" s="65"/>
      <c r="S30" s="66"/>
      <c r="T30" s="66"/>
      <c r="U30" s="66"/>
      <c r="V30" s="66"/>
      <c r="W30" s="65"/>
      <c r="X30" s="65"/>
      <c r="Y30" s="66"/>
      <c r="Z30" s="65"/>
      <c r="AA30" s="65"/>
      <c r="AB30" s="65"/>
      <c r="AC30" s="66"/>
      <c r="AD30" s="65"/>
      <c r="AE30" s="66"/>
      <c r="AF30" s="67"/>
      <c r="AG30" s="76"/>
      <c r="AH30" s="68"/>
      <c r="AI30" s="66"/>
      <c r="AJ30" s="76"/>
      <c r="AK30" s="68"/>
      <c r="AL30" s="66"/>
      <c r="AM30" s="66"/>
      <c r="AN30" s="66"/>
      <c r="AO30" s="66"/>
      <c r="AP30" s="66"/>
      <c r="AQ30" s="66"/>
      <c r="AR30" s="66"/>
      <c r="AS30" s="66"/>
    </row>
    <row r="31" spans="1:45" ht="11.25">
      <c r="A31" s="65"/>
      <c r="B31" s="65"/>
      <c r="C31" s="65"/>
      <c r="D31" s="65"/>
      <c r="E31" s="66"/>
      <c r="F31" s="66"/>
      <c r="G31" s="66"/>
      <c r="H31" s="66"/>
      <c r="I31" s="66"/>
      <c r="J31" s="66"/>
      <c r="K31" s="66"/>
      <c r="L31" s="65"/>
      <c r="M31" s="65"/>
      <c r="N31" s="65"/>
      <c r="O31" s="65"/>
      <c r="P31" s="65"/>
      <c r="Q31" s="65"/>
      <c r="R31" s="65"/>
      <c r="S31" s="66"/>
      <c r="T31" s="66"/>
      <c r="U31" s="66"/>
      <c r="V31" s="66"/>
      <c r="W31" s="65"/>
      <c r="X31" s="65"/>
      <c r="Y31" s="66"/>
      <c r="Z31" s="65"/>
      <c r="AA31" s="65"/>
      <c r="AB31" s="65"/>
      <c r="AC31" s="66"/>
      <c r="AD31" s="65"/>
      <c r="AE31" s="66"/>
      <c r="AF31" s="67"/>
      <c r="AG31" s="76"/>
      <c r="AH31" s="68"/>
      <c r="AI31" s="66"/>
      <c r="AJ31" s="76"/>
      <c r="AK31" s="68"/>
      <c r="AL31" s="66"/>
      <c r="AM31" s="66"/>
      <c r="AN31" s="66"/>
      <c r="AO31" s="66"/>
      <c r="AP31" s="66"/>
      <c r="AQ31" s="66"/>
      <c r="AR31" s="66"/>
      <c r="AS31" s="66"/>
    </row>
    <row r="32" spans="1:45" ht="12">
      <c r="A32" s="65"/>
      <c r="B32" s="65"/>
      <c r="C32" s="65"/>
      <c r="D32" s="65"/>
      <c r="E32" s="66"/>
      <c r="F32" s="66"/>
      <c r="G32" s="66"/>
      <c r="H32" s="66"/>
      <c r="I32" s="66"/>
      <c r="J32" s="66"/>
      <c r="K32" s="66"/>
      <c r="L32" s="65"/>
      <c r="M32" s="65"/>
      <c r="N32" s="65"/>
      <c r="O32" s="65"/>
      <c r="P32" s="65"/>
      <c r="Q32" s="65"/>
      <c r="R32" s="65"/>
      <c r="S32" s="66"/>
      <c r="T32" s="66"/>
      <c r="U32" s="66"/>
      <c r="V32" s="66"/>
      <c r="W32" s="65"/>
      <c r="X32" s="65"/>
      <c r="Y32" s="66"/>
      <c r="Z32" s="65"/>
      <c r="AA32" s="65"/>
      <c r="AB32" s="65"/>
      <c r="AC32" s="66"/>
      <c r="AD32" s="65"/>
      <c r="AE32" s="66"/>
      <c r="AF32" s="67"/>
      <c r="AG32" s="76"/>
      <c r="AH32" s="68"/>
      <c r="AI32" s="66"/>
      <c r="AJ32" s="76"/>
      <c r="AK32" s="68"/>
      <c r="AL32" s="66"/>
      <c r="AM32" s="66"/>
      <c r="AN32" s="66"/>
      <c r="AO32" s="66"/>
      <c r="AP32" s="66"/>
      <c r="AQ32" s="66"/>
      <c r="AR32" s="66"/>
      <c r="AS32" s="66"/>
    </row>
    <row r="33" spans="1:45" ht="12">
      <c r="A33" s="65"/>
      <c r="B33" s="65"/>
      <c r="C33" s="65"/>
      <c r="D33" s="65"/>
      <c r="E33" s="66"/>
      <c r="F33" s="66"/>
      <c r="G33" s="66"/>
      <c r="H33" s="66"/>
      <c r="I33" s="66"/>
      <c r="J33" s="66"/>
      <c r="K33" s="66"/>
      <c r="L33" s="65"/>
      <c r="M33" s="65"/>
      <c r="N33" s="65"/>
      <c r="O33" s="65"/>
      <c r="P33" s="65"/>
      <c r="Q33" s="65"/>
      <c r="R33" s="65"/>
      <c r="S33" s="66"/>
      <c r="T33" s="66"/>
      <c r="U33" s="66"/>
      <c r="V33" s="66"/>
      <c r="W33" s="65"/>
      <c r="X33" s="65"/>
      <c r="Y33" s="66"/>
      <c r="Z33" s="65"/>
      <c r="AA33" s="65"/>
      <c r="AB33" s="65"/>
      <c r="AC33" s="66"/>
      <c r="AD33" s="65"/>
      <c r="AE33" s="66"/>
      <c r="AF33" s="67"/>
      <c r="AG33" s="76"/>
      <c r="AH33" s="68"/>
      <c r="AI33" s="66"/>
      <c r="AJ33" s="76"/>
      <c r="AK33" s="68"/>
      <c r="AL33" s="66"/>
      <c r="AM33" s="66"/>
      <c r="AN33" s="66"/>
      <c r="AO33" s="66"/>
      <c r="AP33" s="66"/>
      <c r="AQ33" s="66"/>
      <c r="AR33" s="66"/>
      <c r="AS33" s="66"/>
    </row>
    <row r="34" spans="1:45" ht="12">
      <c r="A34" s="65"/>
      <c r="B34" s="65"/>
      <c r="C34" s="65"/>
      <c r="D34" s="65"/>
      <c r="E34" s="66"/>
      <c r="F34" s="66"/>
      <c r="G34" s="66"/>
      <c r="H34" s="66"/>
      <c r="I34" s="66"/>
      <c r="J34" s="66"/>
      <c r="K34" s="66"/>
      <c r="L34" s="65"/>
      <c r="M34" s="65"/>
      <c r="N34" s="65"/>
      <c r="O34" s="65"/>
      <c r="P34" s="65"/>
      <c r="Q34" s="65"/>
      <c r="R34" s="65"/>
      <c r="S34" s="66"/>
      <c r="T34" s="66"/>
      <c r="U34" s="66"/>
      <c r="V34" s="66"/>
      <c r="W34" s="65"/>
      <c r="X34" s="65"/>
      <c r="Y34" s="66"/>
      <c r="Z34" s="65"/>
      <c r="AA34" s="65"/>
      <c r="AB34" s="65"/>
      <c r="AC34" s="66"/>
      <c r="AD34" s="65"/>
      <c r="AE34" s="66"/>
      <c r="AF34" s="67"/>
      <c r="AG34" s="76"/>
      <c r="AH34" s="68"/>
      <c r="AI34" s="66"/>
      <c r="AJ34" s="76"/>
      <c r="AK34" s="68"/>
      <c r="AL34" s="66"/>
      <c r="AM34" s="66"/>
      <c r="AN34" s="66"/>
      <c r="AO34" s="66"/>
      <c r="AP34" s="66"/>
      <c r="AQ34" s="66"/>
      <c r="AR34" s="66"/>
      <c r="AS34" s="66"/>
    </row>
    <row r="35" spans="1:45" ht="12">
      <c r="A35" s="65"/>
      <c r="B35" s="65"/>
      <c r="C35" s="65"/>
      <c r="D35" s="65"/>
      <c r="E35" s="66"/>
      <c r="F35" s="66"/>
      <c r="G35" s="66"/>
      <c r="H35" s="66"/>
      <c r="I35" s="66"/>
      <c r="J35" s="66"/>
      <c r="K35" s="66"/>
      <c r="L35" s="65"/>
      <c r="M35" s="65"/>
      <c r="N35" s="65"/>
      <c r="O35" s="65"/>
      <c r="P35" s="65"/>
      <c r="Q35" s="65"/>
      <c r="R35" s="65"/>
      <c r="S35" s="66"/>
      <c r="T35" s="66"/>
      <c r="U35" s="66"/>
      <c r="V35" s="66"/>
      <c r="W35" s="65"/>
      <c r="X35" s="65"/>
      <c r="Y35" s="66"/>
      <c r="Z35" s="65"/>
      <c r="AA35" s="65"/>
      <c r="AB35" s="65"/>
      <c r="AC35" s="66"/>
      <c r="AD35" s="65"/>
      <c r="AE35" s="66"/>
      <c r="AF35" s="67"/>
      <c r="AG35" s="76"/>
      <c r="AH35" s="68"/>
      <c r="AI35" s="66"/>
      <c r="AJ35" s="76"/>
      <c r="AK35" s="68"/>
      <c r="AL35" s="66"/>
      <c r="AM35" s="66"/>
      <c r="AN35" s="66"/>
      <c r="AO35" s="66"/>
      <c r="AP35" s="66"/>
      <c r="AQ35" s="66"/>
      <c r="AR35" s="66"/>
      <c r="AS35" s="66"/>
    </row>
    <row r="36" spans="1:45" ht="12">
      <c r="A36" s="65"/>
      <c r="B36" s="65"/>
      <c r="C36" s="65"/>
      <c r="D36" s="65"/>
      <c r="E36" s="66"/>
      <c r="F36" s="66"/>
      <c r="G36" s="66"/>
      <c r="H36" s="66"/>
      <c r="I36" s="66"/>
      <c r="J36" s="66"/>
      <c r="K36" s="66"/>
      <c r="L36" s="65"/>
      <c r="M36" s="65"/>
      <c r="N36" s="65"/>
      <c r="O36" s="65"/>
      <c r="P36" s="65"/>
      <c r="Q36" s="65"/>
      <c r="R36" s="65"/>
      <c r="S36" s="66"/>
      <c r="T36" s="66"/>
      <c r="U36" s="66"/>
      <c r="V36" s="66"/>
      <c r="W36" s="65"/>
      <c r="X36" s="65"/>
      <c r="Y36" s="66"/>
      <c r="Z36" s="65"/>
      <c r="AA36" s="65"/>
      <c r="AB36" s="65"/>
      <c r="AC36" s="66"/>
      <c r="AD36" s="65"/>
      <c r="AE36" s="66"/>
      <c r="AF36" s="67"/>
      <c r="AG36" s="76"/>
      <c r="AH36" s="68"/>
      <c r="AI36" s="66"/>
      <c r="AJ36" s="76"/>
      <c r="AK36" s="68"/>
      <c r="AL36" s="66"/>
      <c r="AM36" s="66"/>
      <c r="AN36" s="66"/>
      <c r="AO36" s="66"/>
      <c r="AP36" s="66"/>
      <c r="AQ36" s="66"/>
      <c r="AR36" s="66"/>
      <c r="AS36" s="66"/>
    </row>
    <row r="37" spans="1:45" ht="12">
      <c r="A37" s="65"/>
      <c r="B37" s="65"/>
      <c r="C37" s="65"/>
      <c r="D37" s="65"/>
      <c r="E37" s="66"/>
      <c r="F37" s="66"/>
      <c r="G37" s="66"/>
      <c r="H37" s="66"/>
      <c r="I37" s="66"/>
      <c r="J37" s="66"/>
      <c r="K37" s="66"/>
      <c r="L37" s="65"/>
      <c r="M37" s="65"/>
      <c r="N37" s="65"/>
      <c r="O37" s="65"/>
      <c r="P37" s="65"/>
      <c r="Q37" s="65"/>
      <c r="R37" s="65"/>
      <c r="S37" s="66"/>
      <c r="T37" s="66"/>
      <c r="U37" s="66"/>
      <c r="V37" s="66"/>
      <c r="W37" s="65"/>
      <c r="X37" s="65"/>
      <c r="Y37" s="66"/>
      <c r="Z37" s="65"/>
      <c r="AA37" s="65"/>
      <c r="AB37" s="65"/>
      <c r="AC37" s="66"/>
      <c r="AD37" s="65"/>
      <c r="AE37" s="66"/>
      <c r="AF37" s="67"/>
      <c r="AG37" s="76"/>
      <c r="AH37" s="68"/>
      <c r="AI37" s="66"/>
      <c r="AJ37" s="76"/>
      <c r="AK37" s="68"/>
      <c r="AL37" s="66"/>
      <c r="AM37" s="66"/>
      <c r="AN37" s="66"/>
      <c r="AO37" s="66"/>
      <c r="AP37" s="66"/>
      <c r="AQ37" s="66"/>
      <c r="AR37" s="66"/>
      <c r="AS37" s="66"/>
    </row>
  </sheetData>
  <sheetProtection password="D170" sheet="1" formatCells="0" formatColumns="0" formatRows="0" insertColumns="0" insertRows="0" insertHyperlinks="0" deleteColumns="0" deleteRows="0" sort="0" autoFilter="0" pivotTables="0"/>
  <mergeCells count="26">
    <mergeCell ref="S3:V3"/>
    <mergeCell ref="S4:V4"/>
    <mergeCell ref="B1:D1"/>
    <mergeCell ref="B4:D4"/>
    <mergeCell ref="B3:D3"/>
    <mergeCell ref="L1:R2"/>
    <mergeCell ref="E1:E4"/>
    <mergeCell ref="F1:H4"/>
    <mergeCell ref="I1:K4"/>
    <mergeCell ref="L3:O3"/>
    <mergeCell ref="L4:O4"/>
    <mergeCell ref="R3:R4"/>
    <mergeCell ref="AI1:AK4"/>
    <mergeCell ref="AG1:AG5"/>
    <mergeCell ref="AH1:AH5"/>
    <mergeCell ref="S1:AA1"/>
    <mergeCell ref="X3:X4"/>
    <mergeCell ref="AA3:AA4"/>
    <mergeCell ref="AF3:AF4"/>
    <mergeCell ref="AD3:AD4"/>
    <mergeCell ref="AE1:AF1"/>
    <mergeCell ref="AB3:AB4"/>
    <mergeCell ref="AB1:AD2"/>
    <mergeCell ref="W3:W4"/>
    <mergeCell ref="Z3:Z4"/>
    <mergeCell ref="AC3:AC4"/>
  </mergeCells>
  <dataValidations count="6">
    <dataValidation type="list" allowBlank="1" showInputMessage="1" showErrorMessage="1" sqref="AQ6:AQ28">
      <formula1>"Performance,Formation"</formula1>
    </dataValidation>
    <dataValidation type="list" allowBlank="1" showInputMessage="1" showErrorMessage="1" sqref="AO6:AO28">
      <formula1>"Oui , Non"</formula1>
    </dataValidation>
    <dataValidation type="list" allowBlank="1" showInputMessage="1" showErrorMessage="1" sqref="AL6:AL28">
      <formula1>"Oui, Non"</formula1>
    </dataValidation>
    <dataValidation type="list" allowBlank="1" showInputMessage="1" showErrorMessage="1" sqref="AP6:AP28">
      <formula1>"11-12, 13-15"</formula1>
    </dataValidation>
    <dataValidation type="list" allowBlank="1" showInputMessage="1" showErrorMessage="1" sqref="E6:E28">
      <formula1>"H , F"</formula1>
    </dataValidation>
    <dataValidation type="list" allowBlank="1" showInputMessage="1" showErrorMessage="1" sqref="AR6:AR28">
      <formula1>"Nationale,Régionale,Locale"</formula1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32"/>
  <colBreaks count="1" manualBreakCount="1">
    <brk id="18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3"/>
  <sheetViews>
    <sheetView zoomScale="115" zoomScaleNormal="115" zoomScalePageLayoutView="0" workbookViewId="0" topLeftCell="A1">
      <pane xSplit="2" ySplit="5" topLeftCell="AO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6" sqref="A6"/>
    </sheetView>
  </sheetViews>
  <sheetFormatPr defaultColWidth="11.57421875" defaultRowHeight="12.75"/>
  <cols>
    <col min="1" max="1" width="16.140625" style="4" bestFit="1" customWidth="1"/>
    <col min="2" max="2" width="11.421875" style="4" customWidth="1"/>
    <col min="3" max="3" width="8.7109375" style="4" customWidth="1"/>
    <col min="4" max="4" width="22.140625" style="4" bestFit="1" customWidth="1"/>
    <col min="5" max="7" width="5.28125" style="7" customWidth="1"/>
    <col min="8" max="8" width="6.00390625" style="7" bestFit="1" customWidth="1"/>
    <col min="9" max="10" width="5.28125" style="7" customWidth="1"/>
    <col min="11" max="11" width="6.00390625" style="7" bestFit="1" customWidth="1"/>
    <col min="12" max="14" width="8.00390625" style="4" customWidth="1"/>
    <col min="15" max="15" width="7.7109375" style="4" customWidth="1"/>
    <col min="16" max="16" width="8.00390625" style="4" hidden="1" customWidth="1"/>
    <col min="17" max="17" width="9.00390625" style="3" customWidth="1"/>
    <col min="18" max="18" width="8.00390625" style="9" customWidth="1"/>
    <col min="19" max="22" width="8.00390625" style="7" customWidth="1"/>
    <col min="23" max="23" width="8.00390625" style="20" customWidth="1"/>
    <col min="24" max="24" width="8.00390625" style="8" customWidth="1"/>
    <col min="25" max="25" width="8.00390625" style="21" customWidth="1"/>
    <col min="26" max="28" width="8.00390625" style="3" customWidth="1"/>
    <col min="29" max="29" width="8.00390625" style="21" customWidth="1"/>
    <col min="30" max="30" width="8.00390625" style="3" customWidth="1"/>
    <col min="31" max="31" width="8.00390625" style="21" customWidth="1"/>
    <col min="32" max="32" width="8.00390625" style="24" customWidth="1"/>
    <col min="33" max="33" width="8.00390625" style="77" customWidth="1"/>
    <col min="34" max="34" width="8.00390625" style="22" customWidth="1"/>
    <col min="35" max="35" width="8.00390625" style="21" customWidth="1"/>
    <col min="36" max="36" width="8.28125" style="77" customWidth="1"/>
    <col min="37" max="37" width="8.00390625" style="22" customWidth="1"/>
    <col min="38" max="38" width="8.00390625" style="21" customWidth="1"/>
    <col min="39" max="42" width="8.28125" style="21" customWidth="1"/>
    <col min="43" max="43" width="15.140625" style="21" bestFit="1" customWidth="1"/>
    <col min="44" max="44" width="9.8515625" style="21" bestFit="1" customWidth="1"/>
    <col min="45" max="45" width="45.8515625" style="21" customWidth="1"/>
    <col min="46" max="16384" width="11.421875" style="3" customWidth="1"/>
  </cols>
  <sheetData>
    <row r="1" spans="1:45" s="1" customFormat="1" ht="45" customHeight="1" thickBot="1">
      <c r="A1" s="10" t="s">
        <v>8</v>
      </c>
      <c r="B1" s="129" t="s">
        <v>11</v>
      </c>
      <c r="C1" s="130"/>
      <c r="D1" s="131"/>
      <c r="E1" s="135" t="s">
        <v>17</v>
      </c>
      <c r="F1" s="138" t="s">
        <v>18</v>
      </c>
      <c r="G1" s="139"/>
      <c r="H1" s="140"/>
      <c r="I1" s="138" t="s">
        <v>35</v>
      </c>
      <c r="J1" s="139"/>
      <c r="K1" s="147"/>
      <c r="L1" s="120" t="s">
        <v>42</v>
      </c>
      <c r="M1" s="120"/>
      <c r="N1" s="120"/>
      <c r="O1" s="120"/>
      <c r="P1" s="120"/>
      <c r="Q1" s="120"/>
      <c r="R1" s="121"/>
      <c r="S1" s="119" t="s">
        <v>50</v>
      </c>
      <c r="T1" s="120"/>
      <c r="U1" s="120"/>
      <c r="V1" s="120"/>
      <c r="W1" s="120"/>
      <c r="X1" s="120"/>
      <c r="Y1" s="120"/>
      <c r="Z1" s="120"/>
      <c r="AA1" s="121"/>
      <c r="AB1" s="98" t="s">
        <v>52</v>
      </c>
      <c r="AC1" s="99"/>
      <c r="AD1" s="100"/>
      <c r="AE1" s="94" t="s">
        <v>20</v>
      </c>
      <c r="AF1" s="95"/>
      <c r="AG1" s="117" t="s">
        <v>29</v>
      </c>
      <c r="AH1" s="118" t="s">
        <v>30</v>
      </c>
      <c r="AI1" s="94" t="s">
        <v>54</v>
      </c>
      <c r="AJ1" s="110"/>
      <c r="AK1" s="95"/>
      <c r="AL1" s="40"/>
      <c r="AM1" s="40"/>
      <c r="AN1" s="40"/>
      <c r="AO1" s="40"/>
      <c r="AP1" s="40"/>
      <c r="AQ1" s="40"/>
      <c r="AR1" s="40"/>
      <c r="AS1" s="41"/>
    </row>
    <row r="2" spans="1:45" s="1" customFormat="1" ht="13.5" customHeight="1" thickBot="1">
      <c r="A2" s="11" t="s">
        <v>9</v>
      </c>
      <c r="B2" s="36" t="s">
        <v>12</v>
      </c>
      <c r="C2" s="37"/>
      <c r="D2" s="38"/>
      <c r="E2" s="136"/>
      <c r="F2" s="141"/>
      <c r="G2" s="142"/>
      <c r="H2" s="143"/>
      <c r="I2" s="141"/>
      <c r="J2" s="142"/>
      <c r="K2" s="148"/>
      <c r="L2" s="132"/>
      <c r="M2" s="132"/>
      <c r="N2" s="132"/>
      <c r="O2" s="132"/>
      <c r="P2" s="132"/>
      <c r="Q2" s="132"/>
      <c r="R2" s="134"/>
      <c r="S2" s="32"/>
      <c r="T2" s="12"/>
      <c r="U2" s="12"/>
      <c r="V2" s="12"/>
      <c r="W2" s="12"/>
      <c r="X2" s="12"/>
      <c r="Y2" s="12"/>
      <c r="Z2" s="12"/>
      <c r="AA2" s="31"/>
      <c r="AB2" s="101"/>
      <c r="AC2" s="102"/>
      <c r="AD2" s="103"/>
      <c r="AE2" s="33"/>
      <c r="AF2" s="34"/>
      <c r="AG2" s="117"/>
      <c r="AH2" s="118"/>
      <c r="AI2" s="111"/>
      <c r="AJ2" s="112"/>
      <c r="AK2" s="113"/>
      <c r="AL2" s="5"/>
      <c r="AM2" s="5"/>
      <c r="AN2" s="5"/>
      <c r="AO2" s="5"/>
      <c r="AP2" s="5"/>
      <c r="AQ2" s="5"/>
      <c r="AR2" s="5"/>
      <c r="AS2" s="42"/>
    </row>
    <row r="3" spans="1:45" s="1" customFormat="1" ht="12" thickBot="1">
      <c r="A3" s="11" t="s">
        <v>10</v>
      </c>
      <c r="B3" s="129" t="s">
        <v>87</v>
      </c>
      <c r="C3" s="130"/>
      <c r="D3" s="131"/>
      <c r="E3" s="136"/>
      <c r="F3" s="141"/>
      <c r="G3" s="142"/>
      <c r="H3" s="143"/>
      <c r="I3" s="141"/>
      <c r="J3" s="142"/>
      <c r="K3" s="148"/>
      <c r="L3" s="107" t="s">
        <v>39</v>
      </c>
      <c r="M3" s="107"/>
      <c r="N3" s="107"/>
      <c r="O3" s="107"/>
      <c r="P3" s="14"/>
      <c r="Q3" s="15">
        <f>MAX(P6:P44)</f>
        <v>100.25</v>
      </c>
      <c r="R3" s="108">
        <v>0.4</v>
      </c>
      <c r="S3" s="96" t="s">
        <v>85</v>
      </c>
      <c r="T3" s="125"/>
      <c r="U3" s="125"/>
      <c r="V3" s="126"/>
      <c r="W3" s="104">
        <v>5.92</v>
      </c>
      <c r="X3" s="122">
        <v>0.3</v>
      </c>
      <c r="Y3" s="18" t="s">
        <v>48</v>
      </c>
      <c r="Z3" s="104">
        <f>MAX(Y6:Y44)</f>
        <v>64</v>
      </c>
      <c r="AA3" s="108">
        <v>0.2</v>
      </c>
      <c r="AB3" s="96" t="s">
        <v>51</v>
      </c>
      <c r="AC3" s="104">
        <f>MAX(AB6:AB44)</f>
        <v>77</v>
      </c>
      <c r="AD3" s="108">
        <v>0.05</v>
      </c>
      <c r="AE3" s="28"/>
      <c r="AF3" s="150">
        <v>0.05</v>
      </c>
      <c r="AG3" s="117"/>
      <c r="AH3" s="118"/>
      <c r="AI3" s="111"/>
      <c r="AJ3" s="112"/>
      <c r="AK3" s="113"/>
      <c r="AL3" s="5"/>
      <c r="AM3" s="5"/>
      <c r="AN3" s="5"/>
      <c r="AO3" s="5"/>
      <c r="AP3" s="5"/>
      <c r="AQ3" s="5"/>
      <c r="AR3" s="5"/>
      <c r="AS3" s="42"/>
    </row>
    <row r="4" spans="1:45" s="1" customFormat="1" ht="11.25" customHeight="1">
      <c r="A4" s="35"/>
      <c r="B4" s="132"/>
      <c r="C4" s="132"/>
      <c r="D4" s="132"/>
      <c r="E4" s="137"/>
      <c r="F4" s="144"/>
      <c r="G4" s="145"/>
      <c r="H4" s="146"/>
      <c r="I4" s="144"/>
      <c r="J4" s="145"/>
      <c r="K4" s="149"/>
      <c r="L4" s="107" t="s">
        <v>40</v>
      </c>
      <c r="M4" s="107"/>
      <c r="N4" s="107"/>
      <c r="O4" s="107"/>
      <c r="P4" s="16"/>
      <c r="Q4" s="17">
        <v>200</v>
      </c>
      <c r="R4" s="109"/>
      <c r="S4" s="97" t="s">
        <v>86</v>
      </c>
      <c r="T4" s="127"/>
      <c r="U4" s="127"/>
      <c r="V4" s="128"/>
      <c r="W4" s="105"/>
      <c r="X4" s="123"/>
      <c r="Y4" s="19" t="s">
        <v>49</v>
      </c>
      <c r="Z4" s="105"/>
      <c r="AA4" s="109"/>
      <c r="AB4" s="97"/>
      <c r="AC4" s="105"/>
      <c r="AD4" s="109"/>
      <c r="AE4" s="29"/>
      <c r="AF4" s="150"/>
      <c r="AG4" s="117"/>
      <c r="AH4" s="118"/>
      <c r="AI4" s="114"/>
      <c r="AJ4" s="115"/>
      <c r="AK4" s="116"/>
      <c r="AL4" s="39"/>
      <c r="AM4" s="39"/>
      <c r="AN4" s="39"/>
      <c r="AO4" s="39"/>
      <c r="AP4" s="39"/>
      <c r="AQ4" s="39"/>
      <c r="AR4" s="39"/>
      <c r="AS4" s="43"/>
    </row>
    <row r="5" spans="1:45" s="2" customFormat="1" ht="101.25">
      <c r="A5" s="30" t="s">
        <v>21</v>
      </c>
      <c r="B5" s="30" t="s">
        <v>22</v>
      </c>
      <c r="C5" s="30" t="s">
        <v>0</v>
      </c>
      <c r="D5" s="30" t="s">
        <v>55</v>
      </c>
      <c r="E5" s="6" t="s">
        <v>23</v>
      </c>
      <c r="F5" s="6" t="s">
        <v>24</v>
      </c>
      <c r="G5" s="6" t="s">
        <v>25</v>
      </c>
      <c r="H5" s="6" t="s">
        <v>26</v>
      </c>
      <c r="I5" s="6" t="s">
        <v>24</v>
      </c>
      <c r="J5" s="6" t="s">
        <v>25</v>
      </c>
      <c r="K5" s="92" t="s">
        <v>26</v>
      </c>
      <c r="L5" s="85" t="s">
        <v>36</v>
      </c>
      <c r="M5" s="23" t="s">
        <v>37</v>
      </c>
      <c r="N5" s="23" t="s">
        <v>13</v>
      </c>
      <c r="O5" s="23" t="s">
        <v>19</v>
      </c>
      <c r="P5" s="46"/>
      <c r="Q5" s="47" t="s">
        <v>38</v>
      </c>
      <c r="R5" s="48" t="s">
        <v>28</v>
      </c>
      <c r="S5" s="86" t="s">
        <v>143</v>
      </c>
      <c r="T5" s="85" t="s">
        <v>144</v>
      </c>
      <c r="U5" s="85" t="s">
        <v>112</v>
      </c>
      <c r="V5" s="85" t="s">
        <v>89</v>
      </c>
      <c r="W5" s="49" t="s">
        <v>27</v>
      </c>
      <c r="X5" s="50" t="s">
        <v>28</v>
      </c>
      <c r="Y5" s="44" t="s">
        <v>41</v>
      </c>
      <c r="Z5" s="44" t="s">
        <v>27</v>
      </c>
      <c r="AA5" s="48" t="s">
        <v>28</v>
      </c>
      <c r="AB5" s="51" t="s">
        <v>88</v>
      </c>
      <c r="AC5" s="44" t="s">
        <v>27</v>
      </c>
      <c r="AD5" s="52" t="s">
        <v>28</v>
      </c>
      <c r="AE5" s="51" t="s">
        <v>53</v>
      </c>
      <c r="AF5" s="52" t="s">
        <v>28</v>
      </c>
      <c r="AG5" s="117"/>
      <c r="AH5" s="118"/>
      <c r="AI5" s="26" t="s">
        <v>54</v>
      </c>
      <c r="AJ5" s="78" t="s">
        <v>29</v>
      </c>
      <c r="AK5" s="27" t="s">
        <v>30</v>
      </c>
      <c r="AL5" s="53" t="s">
        <v>31</v>
      </c>
      <c r="AM5" s="13" t="s">
        <v>14</v>
      </c>
      <c r="AN5" s="13" t="s">
        <v>61</v>
      </c>
      <c r="AO5" s="13" t="s">
        <v>98</v>
      </c>
      <c r="AP5" s="13" t="s">
        <v>96</v>
      </c>
      <c r="AQ5" s="13" t="s">
        <v>15</v>
      </c>
      <c r="AR5" s="13" t="s">
        <v>97</v>
      </c>
      <c r="AS5" s="13" t="s">
        <v>32</v>
      </c>
    </row>
    <row r="6" spans="1:45" s="54" customFormat="1" ht="11.25">
      <c r="A6" s="80" t="s">
        <v>69</v>
      </c>
      <c r="B6" s="80" t="s">
        <v>74</v>
      </c>
      <c r="C6" s="80">
        <v>472961</v>
      </c>
      <c r="D6" s="80" t="s">
        <v>1</v>
      </c>
      <c r="E6" s="81" t="s">
        <v>47</v>
      </c>
      <c r="F6" s="81">
        <v>21</v>
      </c>
      <c r="G6" s="81">
        <v>12</v>
      </c>
      <c r="H6" s="81">
        <v>2003</v>
      </c>
      <c r="I6" s="56">
        <v>1</v>
      </c>
      <c r="J6" s="56">
        <v>5</v>
      </c>
      <c r="K6" s="93">
        <v>2018</v>
      </c>
      <c r="L6" s="84">
        <v>126.91</v>
      </c>
      <c r="M6" s="69">
        <v>100.9</v>
      </c>
      <c r="N6" s="69">
        <v>89.74</v>
      </c>
      <c r="O6" s="69">
        <f aca="true" t="shared" si="0" ref="O6:O44">AVERAGE(L6:N6)</f>
        <v>105.85000000000001</v>
      </c>
      <c r="P6" s="69">
        <f aca="true" t="shared" si="1" ref="P6:P44">Q$4-O6</f>
        <v>94.14999999999999</v>
      </c>
      <c r="Q6" s="69">
        <f aca="true" t="shared" si="2" ref="Q6:Q44">(Q$4-AVERAGE(L6:N6))/Q$3*100</f>
        <v>93.91521197007481</v>
      </c>
      <c r="R6" s="70">
        <f aca="true" t="shared" si="3" ref="R6:R44">Q6*R$3</f>
        <v>37.566084788029926</v>
      </c>
      <c r="S6" s="59"/>
      <c r="T6" s="63">
        <v>5</v>
      </c>
      <c r="U6" s="63">
        <v>4.75</v>
      </c>
      <c r="V6" s="87">
        <f aca="true" t="shared" si="4" ref="V6:V44">IF(COUNTBLANK(S6:U6)&lt;2,AVERAGE(S6:U6),0)</f>
        <v>4.875</v>
      </c>
      <c r="W6" s="69">
        <f aca="true" t="shared" si="5" ref="W6:W44">V6/W$3*100</f>
        <v>82.34797297297297</v>
      </c>
      <c r="X6" s="71">
        <f aca="true" t="shared" si="6" ref="X6:X44">W6*X$3</f>
        <v>24.70439189189189</v>
      </c>
      <c r="Y6" s="56">
        <v>48</v>
      </c>
      <c r="Z6" s="69">
        <f aca="true" t="shared" si="7" ref="Z6:Z44">Y6/Z$3*100</f>
        <v>75</v>
      </c>
      <c r="AA6" s="72">
        <f aca="true" t="shared" si="8" ref="AA6:AA44">Z6*AA$3</f>
        <v>15</v>
      </c>
      <c r="AB6" s="88">
        <v>77</v>
      </c>
      <c r="AC6" s="69">
        <f aca="true" t="shared" si="9" ref="AC6:AC44">AB6/AC$3*100</f>
        <v>100</v>
      </c>
      <c r="AD6" s="72">
        <f aca="true" t="shared" si="10" ref="AD6:AD44">AC6*AD$3</f>
        <v>5</v>
      </c>
      <c r="AE6" s="82">
        <v>100</v>
      </c>
      <c r="AF6" s="74">
        <f aca="true" t="shared" si="11" ref="AF6:AF44">AE6*AF$3</f>
        <v>5</v>
      </c>
      <c r="AG6" s="75">
        <f aca="true" t="shared" si="12" ref="AG6:AG44">R6+X6+AA6+AD6+AF6</f>
        <v>87.27047667992181</v>
      </c>
      <c r="AH6" s="60">
        <v>1</v>
      </c>
      <c r="AI6" s="82">
        <v>100</v>
      </c>
      <c r="AJ6" s="79">
        <f aca="true" t="shared" si="13" ref="AJ6:AJ44">AG6*AI6/100</f>
        <v>87.27047667992181</v>
      </c>
      <c r="AK6" s="62">
        <v>8</v>
      </c>
      <c r="AL6" s="63" t="s">
        <v>16</v>
      </c>
      <c r="AM6" s="61">
        <f aca="true" t="shared" si="14" ref="AM6:AM44">4-COUNT(Y6,T6,AB6,AE6)</f>
        <v>0</v>
      </c>
      <c r="AN6" s="64">
        <v>57</v>
      </c>
      <c r="AO6" s="56"/>
      <c r="AP6" s="83"/>
      <c r="AQ6" s="83"/>
      <c r="AR6" s="56"/>
      <c r="AS6" s="63"/>
    </row>
    <row r="7" spans="1:45" s="54" customFormat="1" ht="11.25">
      <c r="A7" s="80" t="s">
        <v>106</v>
      </c>
      <c r="B7" s="80" t="s">
        <v>127</v>
      </c>
      <c r="C7" s="80">
        <v>458650</v>
      </c>
      <c r="D7" s="80" t="s">
        <v>5</v>
      </c>
      <c r="E7" s="81" t="s">
        <v>47</v>
      </c>
      <c r="F7" s="81">
        <v>5</v>
      </c>
      <c r="G7" s="81">
        <v>12</v>
      </c>
      <c r="H7" s="81">
        <v>2003</v>
      </c>
      <c r="I7" s="56">
        <v>1</v>
      </c>
      <c r="J7" s="56">
        <v>5</v>
      </c>
      <c r="K7" s="93">
        <v>2018</v>
      </c>
      <c r="L7" s="84">
        <v>93.89</v>
      </c>
      <c r="M7" s="84">
        <v>119.37</v>
      </c>
      <c r="N7" s="84">
        <v>99.67</v>
      </c>
      <c r="O7" s="69">
        <f t="shared" si="0"/>
        <v>104.31</v>
      </c>
      <c r="P7" s="69">
        <f t="shared" si="1"/>
        <v>95.69</v>
      </c>
      <c r="Q7" s="69">
        <f t="shared" si="2"/>
        <v>95.45137157107231</v>
      </c>
      <c r="R7" s="70">
        <f t="shared" si="3"/>
        <v>38.18054862842893</v>
      </c>
      <c r="S7" s="59">
        <v>5.25</v>
      </c>
      <c r="T7" s="63">
        <v>5.5</v>
      </c>
      <c r="U7" s="63">
        <v>5.25</v>
      </c>
      <c r="V7" s="87">
        <f t="shared" si="4"/>
        <v>5.333333333333333</v>
      </c>
      <c r="W7" s="69">
        <f t="shared" si="5"/>
        <v>90.09009009009009</v>
      </c>
      <c r="X7" s="71">
        <f t="shared" si="6"/>
        <v>27.027027027027025</v>
      </c>
      <c r="Y7" s="56">
        <v>37</v>
      </c>
      <c r="Z7" s="69">
        <f t="shared" si="7"/>
        <v>57.8125</v>
      </c>
      <c r="AA7" s="72">
        <f t="shared" si="8"/>
        <v>11.5625</v>
      </c>
      <c r="AB7" s="88">
        <v>65</v>
      </c>
      <c r="AC7" s="69">
        <f t="shared" si="9"/>
        <v>84.4155844155844</v>
      </c>
      <c r="AD7" s="72">
        <f t="shared" si="10"/>
        <v>4.22077922077922</v>
      </c>
      <c r="AE7" s="82">
        <v>100</v>
      </c>
      <c r="AF7" s="74">
        <f t="shared" si="11"/>
        <v>5</v>
      </c>
      <c r="AG7" s="75">
        <f t="shared" si="12"/>
        <v>85.99085487623518</v>
      </c>
      <c r="AH7" s="60">
        <v>2</v>
      </c>
      <c r="AI7" s="82">
        <v>100</v>
      </c>
      <c r="AJ7" s="79">
        <f t="shared" si="13"/>
        <v>85.99085487623518</v>
      </c>
      <c r="AK7" s="62">
        <v>10</v>
      </c>
      <c r="AL7" s="63" t="s">
        <v>16</v>
      </c>
      <c r="AM7" s="61">
        <f t="shared" si="14"/>
        <v>0</v>
      </c>
      <c r="AN7" s="64">
        <v>64</v>
      </c>
      <c r="AO7" s="56"/>
      <c r="AP7" s="83"/>
      <c r="AQ7" s="83"/>
      <c r="AR7" s="56"/>
      <c r="AS7" s="63"/>
    </row>
    <row r="8" spans="1:45" s="54" customFormat="1" ht="11.25">
      <c r="A8" s="80" t="s">
        <v>90</v>
      </c>
      <c r="B8" s="80" t="s">
        <v>93</v>
      </c>
      <c r="C8" s="80">
        <v>462132</v>
      </c>
      <c r="D8" s="80" t="s">
        <v>5</v>
      </c>
      <c r="E8" s="81" t="s">
        <v>47</v>
      </c>
      <c r="F8" s="81">
        <v>17</v>
      </c>
      <c r="G8" s="81">
        <v>6</v>
      </c>
      <c r="H8" s="81">
        <v>2004</v>
      </c>
      <c r="I8" s="56">
        <v>1</v>
      </c>
      <c r="J8" s="56">
        <v>5</v>
      </c>
      <c r="K8" s="93">
        <v>2018</v>
      </c>
      <c r="L8" s="84">
        <v>107.79</v>
      </c>
      <c r="M8" s="84">
        <v>104.89</v>
      </c>
      <c r="N8" s="84">
        <v>86.57</v>
      </c>
      <c r="O8" s="69">
        <f t="shared" si="0"/>
        <v>99.75</v>
      </c>
      <c r="P8" s="69">
        <f t="shared" si="1"/>
        <v>100.25</v>
      </c>
      <c r="Q8" s="69">
        <f t="shared" si="2"/>
        <v>100</v>
      </c>
      <c r="R8" s="70">
        <f t="shared" si="3"/>
        <v>40</v>
      </c>
      <c r="S8" s="59">
        <v>5</v>
      </c>
      <c r="T8" s="63">
        <v>5</v>
      </c>
      <c r="U8" s="63">
        <v>5</v>
      </c>
      <c r="V8" s="87">
        <f t="shared" si="4"/>
        <v>5</v>
      </c>
      <c r="W8" s="69">
        <f t="shared" si="5"/>
        <v>84.45945945945947</v>
      </c>
      <c r="X8" s="71">
        <f t="shared" si="6"/>
        <v>25.33783783783784</v>
      </c>
      <c r="Y8" s="56">
        <v>43</v>
      </c>
      <c r="Z8" s="69">
        <f t="shared" si="7"/>
        <v>67.1875</v>
      </c>
      <c r="AA8" s="72">
        <f t="shared" si="8"/>
        <v>13.4375</v>
      </c>
      <c r="AB8" s="88">
        <v>67</v>
      </c>
      <c r="AC8" s="69">
        <f t="shared" si="9"/>
        <v>87.01298701298701</v>
      </c>
      <c r="AD8" s="72">
        <f t="shared" si="10"/>
        <v>4.350649350649351</v>
      </c>
      <c r="AE8" s="82">
        <v>56</v>
      </c>
      <c r="AF8" s="74">
        <f t="shared" si="11"/>
        <v>2.8000000000000003</v>
      </c>
      <c r="AG8" s="75">
        <f t="shared" si="12"/>
        <v>85.92598718848718</v>
      </c>
      <c r="AH8" s="60">
        <v>2</v>
      </c>
      <c r="AI8" s="82">
        <v>120</v>
      </c>
      <c r="AJ8" s="79">
        <f t="shared" si="13"/>
        <v>103.11118462618462</v>
      </c>
      <c r="AK8" s="62">
        <v>5</v>
      </c>
      <c r="AL8" s="63" t="s">
        <v>16</v>
      </c>
      <c r="AM8" s="61">
        <f t="shared" si="14"/>
        <v>0</v>
      </c>
      <c r="AN8" s="64">
        <v>27</v>
      </c>
      <c r="AO8" s="56" t="s">
        <v>174</v>
      </c>
      <c r="AP8" s="83" t="s">
        <v>177</v>
      </c>
      <c r="AQ8" s="83" t="s">
        <v>178</v>
      </c>
      <c r="AR8" s="56" t="s">
        <v>145</v>
      </c>
      <c r="AS8" s="63"/>
    </row>
    <row r="9" spans="1:45" s="54" customFormat="1" ht="11.25">
      <c r="A9" s="80" t="s">
        <v>33</v>
      </c>
      <c r="B9" s="80" t="s">
        <v>120</v>
      </c>
      <c r="C9" s="80">
        <v>365383</v>
      </c>
      <c r="D9" s="80" t="s">
        <v>1</v>
      </c>
      <c r="E9" s="81" t="s">
        <v>47</v>
      </c>
      <c r="F9" s="81">
        <v>21</v>
      </c>
      <c r="G9" s="81">
        <v>8</v>
      </c>
      <c r="H9" s="81">
        <v>2005</v>
      </c>
      <c r="I9" s="56">
        <v>1</v>
      </c>
      <c r="J9" s="56">
        <v>5</v>
      </c>
      <c r="K9" s="93">
        <v>2018</v>
      </c>
      <c r="L9" s="84">
        <v>141.82</v>
      </c>
      <c r="M9" s="84">
        <v>142.9</v>
      </c>
      <c r="N9" s="84">
        <v>127.4</v>
      </c>
      <c r="O9" s="69">
        <f t="shared" si="0"/>
        <v>137.37333333333333</v>
      </c>
      <c r="P9" s="69">
        <f t="shared" si="1"/>
        <v>62.626666666666665</v>
      </c>
      <c r="Q9" s="69">
        <f t="shared" si="2"/>
        <v>62.47049044056525</v>
      </c>
      <c r="R9" s="70">
        <f t="shared" si="3"/>
        <v>24.9881961762261</v>
      </c>
      <c r="S9" s="59"/>
      <c r="T9" s="63">
        <v>5</v>
      </c>
      <c r="U9" s="63">
        <v>5</v>
      </c>
      <c r="V9" s="87">
        <f t="shared" si="4"/>
        <v>5</v>
      </c>
      <c r="W9" s="69">
        <f t="shared" si="5"/>
        <v>84.45945945945947</v>
      </c>
      <c r="X9" s="71">
        <f t="shared" si="6"/>
        <v>25.33783783783784</v>
      </c>
      <c r="Y9" s="56">
        <v>38</v>
      </c>
      <c r="Z9" s="69">
        <f t="shared" si="7"/>
        <v>59.375</v>
      </c>
      <c r="AA9" s="72">
        <f t="shared" si="8"/>
        <v>11.875</v>
      </c>
      <c r="AB9" s="89"/>
      <c r="AC9" s="69">
        <f t="shared" si="9"/>
        <v>0</v>
      </c>
      <c r="AD9" s="72">
        <f t="shared" si="10"/>
        <v>0</v>
      </c>
      <c r="AE9" s="90">
        <v>71</v>
      </c>
      <c r="AF9" s="74">
        <f t="shared" si="11"/>
        <v>3.5500000000000003</v>
      </c>
      <c r="AG9" s="75">
        <f t="shared" si="12"/>
        <v>65.75103401406393</v>
      </c>
      <c r="AH9" s="60">
        <v>4</v>
      </c>
      <c r="AI9" s="82">
        <v>160</v>
      </c>
      <c r="AJ9" s="79">
        <f t="shared" si="13"/>
        <v>105.20165442250229</v>
      </c>
      <c r="AK9" s="62">
        <v>4</v>
      </c>
      <c r="AL9" s="63" t="s">
        <v>16</v>
      </c>
      <c r="AM9" s="61">
        <f t="shared" si="14"/>
        <v>1</v>
      </c>
      <c r="AN9" s="64">
        <v>59</v>
      </c>
      <c r="AO9" s="56"/>
      <c r="AP9" s="83"/>
      <c r="AQ9" s="83"/>
      <c r="AR9" s="56"/>
      <c r="AS9" s="63"/>
    </row>
    <row r="10" spans="1:45" s="54" customFormat="1" ht="11.25">
      <c r="A10" s="80" t="s">
        <v>99</v>
      </c>
      <c r="B10" s="80" t="s">
        <v>44</v>
      </c>
      <c r="C10" s="80">
        <v>460713</v>
      </c>
      <c r="D10" s="80" t="s">
        <v>5</v>
      </c>
      <c r="E10" s="81" t="s">
        <v>47</v>
      </c>
      <c r="F10" s="81">
        <v>24</v>
      </c>
      <c r="G10" s="81">
        <v>5</v>
      </c>
      <c r="H10" s="81">
        <v>2003</v>
      </c>
      <c r="I10" s="56">
        <v>1</v>
      </c>
      <c r="J10" s="56">
        <v>5</v>
      </c>
      <c r="K10" s="93">
        <v>2018</v>
      </c>
      <c r="L10" s="84">
        <v>136.1</v>
      </c>
      <c r="M10" s="84">
        <v>139.89</v>
      </c>
      <c r="N10" s="84">
        <v>119.64</v>
      </c>
      <c r="O10" s="69">
        <f t="shared" si="0"/>
        <v>131.87666666666667</v>
      </c>
      <c r="P10" s="69">
        <f t="shared" si="1"/>
        <v>68.12333333333333</v>
      </c>
      <c r="Q10" s="69">
        <f t="shared" si="2"/>
        <v>67.95344970906069</v>
      </c>
      <c r="R10" s="70">
        <f t="shared" si="3"/>
        <v>27.181379883624277</v>
      </c>
      <c r="S10" s="59">
        <v>4.75</v>
      </c>
      <c r="T10" s="63">
        <v>5</v>
      </c>
      <c r="U10" s="63">
        <v>4.75</v>
      </c>
      <c r="V10" s="87">
        <f t="shared" si="4"/>
        <v>4.833333333333333</v>
      </c>
      <c r="W10" s="69">
        <f t="shared" si="5"/>
        <v>81.64414414414414</v>
      </c>
      <c r="X10" s="71">
        <f t="shared" si="6"/>
        <v>24.49324324324324</v>
      </c>
      <c r="Y10" s="56">
        <v>23</v>
      </c>
      <c r="Z10" s="69">
        <f t="shared" si="7"/>
        <v>35.9375</v>
      </c>
      <c r="AA10" s="72">
        <f t="shared" si="8"/>
        <v>7.1875</v>
      </c>
      <c r="AB10" s="88">
        <v>62</v>
      </c>
      <c r="AC10" s="69">
        <f t="shared" si="9"/>
        <v>80.51948051948052</v>
      </c>
      <c r="AD10" s="72">
        <f t="shared" si="10"/>
        <v>4.025974025974026</v>
      </c>
      <c r="AE10" s="82">
        <v>49</v>
      </c>
      <c r="AF10" s="74">
        <f t="shared" si="11"/>
        <v>2.45</v>
      </c>
      <c r="AG10" s="75">
        <f t="shared" si="12"/>
        <v>65.33809715284154</v>
      </c>
      <c r="AH10" s="60">
        <v>5</v>
      </c>
      <c r="AI10" s="82">
        <v>100</v>
      </c>
      <c r="AJ10" s="79">
        <f t="shared" si="13"/>
        <v>65.33809715284154</v>
      </c>
      <c r="AK10" s="62">
        <v>13</v>
      </c>
      <c r="AL10" s="63" t="s">
        <v>16</v>
      </c>
      <c r="AM10" s="61">
        <f t="shared" si="14"/>
        <v>0</v>
      </c>
      <c r="AN10" s="64">
        <v>115</v>
      </c>
      <c r="AO10" s="56"/>
      <c r="AP10" s="83"/>
      <c r="AQ10" s="83"/>
      <c r="AR10" s="56"/>
      <c r="AS10" s="63"/>
    </row>
    <row r="11" spans="1:45" s="54" customFormat="1" ht="11.25">
      <c r="A11" s="80" t="s">
        <v>7</v>
      </c>
      <c r="B11" s="80" t="s">
        <v>138</v>
      </c>
      <c r="C11" s="91">
        <v>483593</v>
      </c>
      <c r="D11" s="80" t="s">
        <v>5</v>
      </c>
      <c r="E11" s="81" t="s">
        <v>47</v>
      </c>
      <c r="F11" s="81">
        <v>5</v>
      </c>
      <c r="G11" s="81">
        <v>10</v>
      </c>
      <c r="H11" s="81">
        <v>2006</v>
      </c>
      <c r="I11" s="56">
        <v>1</v>
      </c>
      <c r="J11" s="56">
        <v>5</v>
      </c>
      <c r="K11" s="93">
        <v>2018</v>
      </c>
      <c r="L11" s="84">
        <v>178.35</v>
      </c>
      <c r="M11" s="84">
        <v>164.95</v>
      </c>
      <c r="N11" s="84">
        <v>156.27</v>
      </c>
      <c r="O11" s="69">
        <f t="shared" si="0"/>
        <v>166.5233333333333</v>
      </c>
      <c r="P11" s="69">
        <f t="shared" si="1"/>
        <v>33.47666666666669</v>
      </c>
      <c r="Q11" s="69">
        <f t="shared" si="2"/>
        <v>33.393183707398194</v>
      </c>
      <c r="R11" s="70">
        <f t="shared" si="3"/>
        <v>13.357273482959279</v>
      </c>
      <c r="S11" s="59">
        <v>5</v>
      </c>
      <c r="T11" s="63">
        <v>4.75</v>
      </c>
      <c r="U11" s="63">
        <v>4.75</v>
      </c>
      <c r="V11" s="87">
        <f t="shared" si="4"/>
        <v>4.833333333333333</v>
      </c>
      <c r="W11" s="69">
        <f t="shared" si="5"/>
        <v>81.64414414414414</v>
      </c>
      <c r="X11" s="71">
        <f t="shared" si="6"/>
        <v>24.49324324324324</v>
      </c>
      <c r="Y11" s="56">
        <v>53</v>
      </c>
      <c r="Z11" s="69">
        <f t="shared" si="7"/>
        <v>82.8125</v>
      </c>
      <c r="AA11" s="72">
        <f t="shared" si="8"/>
        <v>16.5625</v>
      </c>
      <c r="AB11" s="88">
        <v>65</v>
      </c>
      <c r="AC11" s="69">
        <f t="shared" si="9"/>
        <v>84.4155844155844</v>
      </c>
      <c r="AD11" s="72">
        <f t="shared" si="10"/>
        <v>4.22077922077922</v>
      </c>
      <c r="AE11" s="82">
        <v>85</v>
      </c>
      <c r="AF11" s="74">
        <f t="shared" si="11"/>
        <v>4.25</v>
      </c>
      <c r="AG11" s="75">
        <f t="shared" si="12"/>
        <v>62.883795946981735</v>
      </c>
      <c r="AH11" s="60">
        <v>6</v>
      </c>
      <c r="AI11" s="82">
        <v>180</v>
      </c>
      <c r="AJ11" s="79">
        <f t="shared" si="13"/>
        <v>113.19083270456713</v>
      </c>
      <c r="AK11" s="62">
        <v>2</v>
      </c>
      <c r="AL11" s="63" t="s">
        <v>16</v>
      </c>
      <c r="AM11" s="61">
        <f t="shared" si="14"/>
        <v>0</v>
      </c>
      <c r="AN11" s="64">
        <v>53</v>
      </c>
      <c r="AO11" s="56" t="s">
        <v>174</v>
      </c>
      <c r="AP11" s="83" t="s">
        <v>179</v>
      </c>
      <c r="AQ11" s="83" t="s">
        <v>180</v>
      </c>
      <c r="AR11" s="56" t="s">
        <v>145</v>
      </c>
      <c r="AS11" s="63"/>
    </row>
    <row r="12" spans="1:45" s="54" customFormat="1" ht="11.25">
      <c r="A12" s="80" t="s">
        <v>166</v>
      </c>
      <c r="B12" s="80" t="s">
        <v>170</v>
      </c>
      <c r="C12" s="91">
        <v>167635</v>
      </c>
      <c r="D12" s="80" t="s">
        <v>5</v>
      </c>
      <c r="E12" s="81" t="s">
        <v>47</v>
      </c>
      <c r="F12" s="81">
        <v>8</v>
      </c>
      <c r="G12" s="81">
        <v>1</v>
      </c>
      <c r="H12" s="81">
        <v>2007</v>
      </c>
      <c r="I12" s="56">
        <v>1</v>
      </c>
      <c r="J12" s="56">
        <v>5</v>
      </c>
      <c r="K12" s="93">
        <v>2018</v>
      </c>
      <c r="L12" s="84">
        <v>150</v>
      </c>
      <c r="M12" s="84" t="s">
        <v>43</v>
      </c>
      <c r="N12" s="84" t="s">
        <v>43</v>
      </c>
      <c r="O12" s="69">
        <f t="shared" si="0"/>
        <v>150</v>
      </c>
      <c r="P12" s="69">
        <f t="shared" si="1"/>
        <v>50</v>
      </c>
      <c r="Q12" s="69">
        <f t="shared" si="2"/>
        <v>49.87531172069826</v>
      </c>
      <c r="R12" s="70">
        <f t="shared" si="3"/>
        <v>19.950124688279303</v>
      </c>
      <c r="S12" s="59">
        <v>5</v>
      </c>
      <c r="T12" s="63">
        <v>4</v>
      </c>
      <c r="U12" s="63">
        <v>4.75</v>
      </c>
      <c r="V12" s="87">
        <f t="shared" si="4"/>
        <v>4.583333333333333</v>
      </c>
      <c r="W12" s="69">
        <f t="shared" si="5"/>
        <v>77.42117117117117</v>
      </c>
      <c r="X12" s="71">
        <f t="shared" si="6"/>
        <v>23.22635135135135</v>
      </c>
      <c r="Y12" s="56">
        <v>44</v>
      </c>
      <c r="Z12" s="69">
        <f t="shared" si="7"/>
        <v>68.75</v>
      </c>
      <c r="AA12" s="72">
        <f t="shared" si="8"/>
        <v>13.75</v>
      </c>
      <c r="AB12" s="88">
        <v>66</v>
      </c>
      <c r="AC12" s="69">
        <f t="shared" si="9"/>
        <v>85.71428571428571</v>
      </c>
      <c r="AD12" s="72">
        <f t="shared" si="10"/>
        <v>4.285714285714286</v>
      </c>
      <c r="AE12" s="82">
        <v>20</v>
      </c>
      <c r="AF12" s="74">
        <f t="shared" si="11"/>
        <v>1</v>
      </c>
      <c r="AG12" s="75">
        <f t="shared" si="12"/>
        <v>62.21219032534494</v>
      </c>
      <c r="AH12" s="60">
        <v>7</v>
      </c>
      <c r="AI12" s="82">
        <v>200</v>
      </c>
      <c r="AJ12" s="79">
        <f t="shared" si="13"/>
        <v>124.4243806506899</v>
      </c>
      <c r="AK12" s="62">
        <v>1</v>
      </c>
      <c r="AL12" s="63" t="s">
        <v>16</v>
      </c>
      <c r="AM12" s="61">
        <f t="shared" si="14"/>
        <v>0</v>
      </c>
      <c r="AN12" s="64" t="s">
        <v>62</v>
      </c>
      <c r="AO12" s="56" t="s">
        <v>174</v>
      </c>
      <c r="AP12" s="83" t="s">
        <v>179</v>
      </c>
      <c r="AQ12" s="83" t="s">
        <v>180</v>
      </c>
      <c r="AR12" s="56" t="s">
        <v>176</v>
      </c>
      <c r="AS12" s="63"/>
    </row>
    <row r="13" spans="1:45" s="54" customFormat="1" ht="11.25">
      <c r="A13" s="80" t="s">
        <v>131</v>
      </c>
      <c r="B13" s="80" t="s">
        <v>137</v>
      </c>
      <c r="C13" s="91">
        <v>458418</v>
      </c>
      <c r="D13" s="80" t="s">
        <v>4</v>
      </c>
      <c r="E13" s="81" t="s">
        <v>47</v>
      </c>
      <c r="F13" s="81">
        <v>22</v>
      </c>
      <c r="G13" s="81">
        <v>6</v>
      </c>
      <c r="H13" s="81">
        <v>2006</v>
      </c>
      <c r="I13" s="56">
        <v>1</v>
      </c>
      <c r="J13" s="56">
        <v>5</v>
      </c>
      <c r="K13" s="93">
        <v>2018</v>
      </c>
      <c r="L13" s="84">
        <v>172.96</v>
      </c>
      <c r="M13" s="84">
        <v>191.41</v>
      </c>
      <c r="N13" s="84">
        <v>190.73</v>
      </c>
      <c r="O13" s="69">
        <f t="shared" si="0"/>
        <v>185.03333333333333</v>
      </c>
      <c r="P13" s="69">
        <f t="shared" si="1"/>
        <v>14.966666666666669</v>
      </c>
      <c r="Q13" s="69">
        <f t="shared" si="2"/>
        <v>14.929343308395678</v>
      </c>
      <c r="R13" s="70">
        <f t="shared" si="3"/>
        <v>5.971737323358272</v>
      </c>
      <c r="S13" s="59">
        <v>5</v>
      </c>
      <c r="T13" s="63">
        <v>4.25</v>
      </c>
      <c r="U13" s="63">
        <v>4.75</v>
      </c>
      <c r="V13" s="87">
        <f t="shared" si="4"/>
        <v>4.666666666666667</v>
      </c>
      <c r="W13" s="69">
        <f t="shared" si="5"/>
        <v>78.82882882882883</v>
      </c>
      <c r="X13" s="71">
        <f t="shared" si="6"/>
        <v>23.64864864864865</v>
      </c>
      <c r="Y13" s="56">
        <v>64</v>
      </c>
      <c r="Z13" s="69">
        <f t="shared" si="7"/>
        <v>100</v>
      </c>
      <c r="AA13" s="72">
        <f t="shared" si="8"/>
        <v>20</v>
      </c>
      <c r="AB13" s="88">
        <v>65</v>
      </c>
      <c r="AC13" s="69">
        <f t="shared" si="9"/>
        <v>84.4155844155844</v>
      </c>
      <c r="AD13" s="72">
        <f t="shared" si="10"/>
        <v>4.22077922077922</v>
      </c>
      <c r="AE13" s="82">
        <v>56</v>
      </c>
      <c r="AF13" s="74">
        <f t="shared" si="11"/>
        <v>2.8000000000000003</v>
      </c>
      <c r="AG13" s="75">
        <f t="shared" si="12"/>
        <v>56.64116519278614</v>
      </c>
      <c r="AH13" s="60">
        <v>8</v>
      </c>
      <c r="AI13" s="82">
        <v>180</v>
      </c>
      <c r="AJ13" s="79">
        <f t="shared" si="13"/>
        <v>101.95409734701505</v>
      </c>
      <c r="AK13" s="62">
        <v>6</v>
      </c>
      <c r="AL13" s="63" t="s">
        <v>16</v>
      </c>
      <c r="AM13" s="61">
        <f t="shared" si="14"/>
        <v>0</v>
      </c>
      <c r="AN13" s="64">
        <v>91</v>
      </c>
      <c r="AO13" s="56" t="s">
        <v>174</v>
      </c>
      <c r="AP13" s="83" t="s">
        <v>179</v>
      </c>
      <c r="AQ13" s="83" t="s">
        <v>180</v>
      </c>
      <c r="AR13" s="56" t="s">
        <v>145</v>
      </c>
      <c r="AS13" s="63"/>
    </row>
    <row r="14" spans="1:45" s="54" customFormat="1" ht="11.25">
      <c r="A14" s="80" t="s">
        <v>163</v>
      </c>
      <c r="B14" s="80" t="s">
        <v>168</v>
      </c>
      <c r="C14" s="91">
        <v>461532</v>
      </c>
      <c r="D14" s="80" t="s">
        <v>1</v>
      </c>
      <c r="E14" s="81" t="s">
        <v>47</v>
      </c>
      <c r="F14" s="81">
        <v>4</v>
      </c>
      <c r="G14" s="81">
        <v>2</v>
      </c>
      <c r="H14" s="81">
        <v>2007</v>
      </c>
      <c r="I14" s="56">
        <v>1</v>
      </c>
      <c r="J14" s="56">
        <v>5</v>
      </c>
      <c r="K14" s="93">
        <v>2018</v>
      </c>
      <c r="L14" s="84">
        <v>165</v>
      </c>
      <c r="M14" s="84" t="s">
        <v>43</v>
      </c>
      <c r="N14" s="84" t="s">
        <v>43</v>
      </c>
      <c r="O14" s="69">
        <f t="shared" si="0"/>
        <v>165</v>
      </c>
      <c r="P14" s="69">
        <f t="shared" si="1"/>
        <v>35</v>
      </c>
      <c r="Q14" s="69">
        <f t="shared" si="2"/>
        <v>34.91271820448878</v>
      </c>
      <c r="R14" s="70">
        <f t="shared" si="3"/>
        <v>13.965087281795514</v>
      </c>
      <c r="S14" s="59">
        <v>4.75</v>
      </c>
      <c r="T14" s="63">
        <v>4.5</v>
      </c>
      <c r="U14" s="63">
        <v>4.5</v>
      </c>
      <c r="V14" s="87">
        <f t="shared" si="4"/>
        <v>4.583333333333333</v>
      </c>
      <c r="W14" s="69">
        <f t="shared" si="5"/>
        <v>77.42117117117117</v>
      </c>
      <c r="X14" s="71">
        <f t="shared" si="6"/>
        <v>23.22635135135135</v>
      </c>
      <c r="Y14" s="56">
        <v>39</v>
      </c>
      <c r="Z14" s="69">
        <f t="shared" si="7"/>
        <v>60.9375</v>
      </c>
      <c r="AA14" s="72">
        <f t="shared" si="8"/>
        <v>12.1875</v>
      </c>
      <c r="AB14" s="88">
        <v>68</v>
      </c>
      <c r="AC14" s="69">
        <f t="shared" si="9"/>
        <v>88.31168831168831</v>
      </c>
      <c r="AD14" s="72">
        <f t="shared" si="10"/>
        <v>4.415584415584416</v>
      </c>
      <c r="AE14" s="82">
        <v>27</v>
      </c>
      <c r="AF14" s="74">
        <f t="shared" si="11"/>
        <v>1.35</v>
      </c>
      <c r="AG14" s="75">
        <f t="shared" si="12"/>
        <v>55.14452304873128</v>
      </c>
      <c r="AH14" s="60">
        <v>9</v>
      </c>
      <c r="AI14" s="82">
        <v>200</v>
      </c>
      <c r="AJ14" s="79">
        <f t="shared" si="13"/>
        <v>110.28904609746256</v>
      </c>
      <c r="AK14" s="62">
        <v>3</v>
      </c>
      <c r="AL14" s="63" t="s">
        <v>16</v>
      </c>
      <c r="AM14" s="61">
        <f t="shared" si="14"/>
        <v>0</v>
      </c>
      <c r="AN14" s="64" t="s">
        <v>62</v>
      </c>
      <c r="AO14" s="56" t="s">
        <v>174</v>
      </c>
      <c r="AP14" s="83" t="s">
        <v>179</v>
      </c>
      <c r="AQ14" s="83" t="s">
        <v>180</v>
      </c>
      <c r="AR14" s="56" t="s">
        <v>176</v>
      </c>
      <c r="AS14" s="63"/>
    </row>
    <row r="15" spans="1:45" s="54" customFormat="1" ht="11.25">
      <c r="A15" s="80" t="s">
        <v>115</v>
      </c>
      <c r="B15" s="80" t="s">
        <v>121</v>
      </c>
      <c r="C15" s="80">
        <v>499013</v>
      </c>
      <c r="D15" s="80" t="s">
        <v>3</v>
      </c>
      <c r="E15" s="81" t="s">
        <v>47</v>
      </c>
      <c r="F15" s="81">
        <v>22</v>
      </c>
      <c r="G15" s="81">
        <v>7</v>
      </c>
      <c r="H15" s="81">
        <v>2005</v>
      </c>
      <c r="I15" s="56">
        <v>1</v>
      </c>
      <c r="J15" s="56">
        <v>5</v>
      </c>
      <c r="K15" s="93">
        <v>2018</v>
      </c>
      <c r="L15" s="84">
        <v>174.44</v>
      </c>
      <c r="M15" s="84">
        <v>179.43</v>
      </c>
      <c r="N15" s="84">
        <v>130.82</v>
      </c>
      <c r="O15" s="69">
        <f t="shared" si="0"/>
        <v>161.56333333333333</v>
      </c>
      <c r="P15" s="69">
        <f t="shared" si="1"/>
        <v>38.43666666666667</v>
      </c>
      <c r="Q15" s="69">
        <f t="shared" si="2"/>
        <v>38.340814630091444</v>
      </c>
      <c r="R15" s="70">
        <f t="shared" si="3"/>
        <v>15.336325852036579</v>
      </c>
      <c r="S15" s="59"/>
      <c r="T15" s="63">
        <v>4.25</v>
      </c>
      <c r="U15" s="63">
        <v>4.25</v>
      </c>
      <c r="V15" s="87">
        <f t="shared" si="4"/>
        <v>4.25</v>
      </c>
      <c r="W15" s="69">
        <f t="shared" si="5"/>
        <v>71.79054054054053</v>
      </c>
      <c r="X15" s="71">
        <f t="shared" si="6"/>
        <v>21.537162162162158</v>
      </c>
      <c r="Y15" s="56">
        <v>32</v>
      </c>
      <c r="Z15" s="69">
        <f t="shared" si="7"/>
        <v>50</v>
      </c>
      <c r="AA15" s="72">
        <f t="shared" si="8"/>
        <v>10</v>
      </c>
      <c r="AB15" s="89">
        <v>67</v>
      </c>
      <c r="AC15" s="69">
        <f t="shared" si="9"/>
        <v>87.01298701298701</v>
      </c>
      <c r="AD15" s="72">
        <f t="shared" si="10"/>
        <v>4.350649350649351</v>
      </c>
      <c r="AE15" s="90">
        <v>64</v>
      </c>
      <c r="AF15" s="74">
        <f t="shared" si="11"/>
        <v>3.2</v>
      </c>
      <c r="AG15" s="75">
        <f t="shared" si="12"/>
        <v>54.424137364848086</v>
      </c>
      <c r="AH15" s="60">
        <v>10</v>
      </c>
      <c r="AI15" s="82">
        <v>160</v>
      </c>
      <c r="AJ15" s="79">
        <f t="shared" si="13"/>
        <v>87.07861978375693</v>
      </c>
      <c r="AK15" s="62">
        <v>9</v>
      </c>
      <c r="AL15" s="63" t="s">
        <v>16</v>
      </c>
      <c r="AM15" s="61">
        <f t="shared" si="14"/>
        <v>0</v>
      </c>
      <c r="AN15" s="64">
        <v>68</v>
      </c>
      <c r="AO15" s="56"/>
      <c r="AP15" s="83"/>
      <c r="AQ15" s="83"/>
      <c r="AR15" s="56"/>
      <c r="AS15" s="63"/>
    </row>
    <row r="16" spans="1:45" s="54" customFormat="1" ht="11.25">
      <c r="A16" s="80" t="s">
        <v>91</v>
      </c>
      <c r="B16" s="80" t="s">
        <v>159</v>
      </c>
      <c r="C16" s="91">
        <v>466420</v>
      </c>
      <c r="D16" s="80" t="s">
        <v>2</v>
      </c>
      <c r="E16" s="81" t="s">
        <v>47</v>
      </c>
      <c r="F16" s="81">
        <v>5</v>
      </c>
      <c r="G16" s="81">
        <v>8</v>
      </c>
      <c r="H16" s="81">
        <v>2007</v>
      </c>
      <c r="I16" s="56">
        <v>1</v>
      </c>
      <c r="J16" s="56">
        <v>5</v>
      </c>
      <c r="K16" s="93">
        <v>2018</v>
      </c>
      <c r="L16" s="84">
        <v>190</v>
      </c>
      <c r="M16" s="84" t="s">
        <v>43</v>
      </c>
      <c r="N16" s="84" t="s">
        <v>43</v>
      </c>
      <c r="O16" s="69">
        <f t="shared" si="0"/>
        <v>190</v>
      </c>
      <c r="P16" s="69">
        <f t="shared" si="1"/>
        <v>10</v>
      </c>
      <c r="Q16" s="69">
        <f t="shared" si="2"/>
        <v>9.975062344139651</v>
      </c>
      <c r="R16" s="70">
        <f t="shared" si="3"/>
        <v>3.9900249376558605</v>
      </c>
      <c r="S16" s="59">
        <v>4.25</v>
      </c>
      <c r="T16" s="63">
        <v>4.25</v>
      </c>
      <c r="U16" s="63">
        <v>4.25</v>
      </c>
      <c r="V16" s="87">
        <f t="shared" si="4"/>
        <v>4.25</v>
      </c>
      <c r="W16" s="69">
        <f t="shared" si="5"/>
        <v>71.79054054054053</v>
      </c>
      <c r="X16" s="71">
        <f t="shared" si="6"/>
        <v>21.537162162162158</v>
      </c>
      <c r="Y16" s="56">
        <v>49</v>
      </c>
      <c r="Z16" s="69">
        <f t="shared" si="7"/>
        <v>76.5625</v>
      </c>
      <c r="AA16" s="72">
        <f t="shared" si="8"/>
        <v>15.3125</v>
      </c>
      <c r="AB16" s="88">
        <v>66</v>
      </c>
      <c r="AC16" s="69">
        <f t="shared" si="9"/>
        <v>85.71428571428571</v>
      </c>
      <c r="AD16" s="72">
        <f t="shared" si="10"/>
        <v>4.285714285714286</v>
      </c>
      <c r="AE16" s="82">
        <v>71</v>
      </c>
      <c r="AF16" s="74">
        <f t="shared" si="11"/>
        <v>3.5500000000000003</v>
      </c>
      <c r="AG16" s="75">
        <f t="shared" si="12"/>
        <v>48.675401385532304</v>
      </c>
      <c r="AH16" s="60">
        <v>11</v>
      </c>
      <c r="AI16" s="82">
        <v>200</v>
      </c>
      <c r="AJ16" s="79">
        <f t="shared" si="13"/>
        <v>97.35080277106461</v>
      </c>
      <c r="AK16" s="62">
        <v>7</v>
      </c>
      <c r="AL16" s="63" t="s">
        <v>16</v>
      </c>
      <c r="AM16" s="61">
        <f t="shared" si="14"/>
        <v>0</v>
      </c>
      <c r="AN16" s="64" t="s">
        <v>62</v>
      </c>
      <c r="AO16" s="56"/>
      <c r="AP16" s="83"/>
      <c r="AQ16" s="83"/>
      <c r="AR16" s="56"/>
      <c r="AS16" s="63"/>
    </row>
    <row r="17" spans="1:45" s="54" customFormat="1" ht="11.25">
      <c r="A17" s="80" t="s">
        <v>133</v>
      </c>
      <c r="B17" s="80" t="s">
        <v>140</v>
      </c>
      <c r="C17" s="91">
        <v>462139</v>
      </c>
      <c r="D17" s="80" t="s">
        <v>5</v>
      </c>
      <c r="E17" s="81" t="s">
        <v>47</v>
      </c>
      <c r="F17" s="81">
        <v>12</v>
      </c>
      <c r="G17" s="81">
        <v>10</v>
      </c>
      <c r="H17" s="81">
        <v>2006</v>
      </c>
      <c r="I17" s="56">
        <v>1</v>
      </c>
      <c r="J17" s="56">
        <v>5</v>
      </c>
      <c r="K17" s="93">
        <v>2018</v>
      </c>
      <c r="L17" s="84">
        <v>190.47</v>
      </c>
      <c r="M17" s="69">
        <v>214.77</v>
      </c>
      <c r="N17" s="69">
        <v>174.59</v>
      </c>
      <c r="O17" s="69">
        <f t="shared" si="0"/>
        <v>193.27666666666667</v>
      </c>
      <c r="P17" s="69">
        <f t="shared" si="1"/>
        <v>6.723333333333329</v>
      </c>
      <c r="Q17" s="69">
        <f t="shared" si="2"/>
        <v>6.706566916043222</v>
      </c>
      <c r="R17" s="70">
        <f t="shared" si="3"/>
        <v>2.682626766417289</v>
      </c>
      <c r="S17" s="59">
        <v>4.75</v>
      </c>
      <c r="T17" s="63">
        <v>4.5</v>
      </c>
      <c r="U17" s="63">
        <v>4.75</v>
      </c>
      <c r="V17" s="87">
        <f t="shared" si="4"/>
        <v>4.666666666666667</v>
      </c>
      <c r="W17" s="69">
        <f t="shared" si="5"/>
        <v>78.82882882882883</v>
      </c>
      <c r="X17" s="71">
        <f t="shared" si="6"/>
        <v>23.64864864864865</v>
      </c>
      <c r="Y17" s="56">
        <v>31</v>
      </c>
      <c r="Z17" s="69">
        <f t="shared" si="7"/>
        <v>48.4375</v>
      </c>
      <c r="AA17" s="72">
        <f t="shared" si="8"/>
        <v>9.6875</v>
      </c>
      <c r="AB17" s="88">
        <v>69</v>
      </c>
      <c r="AC17" s="69">
        <f t="shared" si="9"/>
        <v>89.6103896103896</v>
      </c>
      <c r="AD17" s="72">
        <f t="shared" si="10"/>
        <v>4.48051948051948</v>
      </c>
      <c r="AE17" s="82">
        <v>85</v>
      </c>
      <c r="AF17" s="74">
        <f t="shared" si="11"/>
        <v>4.25</v>
      </c>
      <c r="AG17" s="75">
        <f t="shared" si="12"/>
        <v>44.74929489558542</v>
      </c>
      <c r="AH17" s="60">
        <v>12</v>
      </c>
      <c r="AI17" s="82">
        <v>180</v>
      </c>
      <c r="AJ17" s="79">
        <f t="shared" si="13"/>
        <v>80.54873081205376</v>
      </c>
      <c r="AK17" s="62">
        <v>11</v>
      </c>
      <c r="AL17" s="63" t="s">
        <v>16</v>
      </c>
      <c r="AM17" s="61">
        <f t="shared" si="14"/>
        <v>0</v>
      </c>
      <c r="AN17" s="64">
        <v>92</v>
      </c>
      <c r="AO17" s="56" t="s">
        <v>174</v>
      </c>
      <c r="AP17" s="83" t="s">
        <v>179</v>
      </c>
      <c r="AQ17" s="83" t="s">
        <v>180</v>
      </c>
      <c r="AR17" s="56" t="s">
        <v>145</v>
      </c>
      <c r="AS17" s="63" t="s">
        <v>175</v>
      </c>
    </row>
    <row r="18" spans="1:45" s="54" customFormat="1" ht="11.25">
      <c r="A18" s="80" t="s">
        <v>162</v>
      </c>
      <c r="B18" s="80" t="s">
        <v>60</v>
      </c>
      <c r="C18" s="91">
        <v>505262</v>
      </c>
      <c r="D18" s="80" t="s">
        <v>5</v>
      </c>
      <c r="E18" s="81" t="s">
        <v>47</v>
      </c>
      <c r="F18" s="81">
        <v>4</v>
      </c>
      <c r="G18" s="81">
        <v>4</v>
      </c>
      <c r="H18" s="81">
        <v>2007</v>
      </c>
      <c r="I18" s="56">
        <v>1</v>
      </c>
      <c r="J18" s="56">
        <v>5</v>
      </c>
      <c r="K18" s="93">
        <v>2018</v>
      </c>
      <c r="L18" s="84">
        <v>180</v>
      </c>
      <c r="M18" s="69" t="s">
        <v>43</v>
      </c>
      <c r="N18" s="69" t="s">
        <v>43</v>
      </c>
      <c r="O18" s="69">
        <f t="shared" si="0"/>
        <v>180</v>
      </c>
      <c r="P18" s="69">
        <f t="shared" si="1"/>
        <v>20</v>
      </c>
      <c r="Q18" s="69">
        <f t="shared" si="2"/>
        <v>19.950124688279303</v>
      </c>
      <c r="R18" s="70">
        <f t="shared" si="3"/>
        <v>7.980049875311721</v>
      </c>
      <c r="S18" s="59">
        <v>4</v>
      </c>
      <c r="T18" s="63">
        <v>4</v>
      </c>
      <c r="U18" s="63">
        <v>4</v>
      </c>
      <c r="V18" s="87">
        <f t="shared" si="4"/>
        <v>4</v>
      </c>
      <c r="W18" s="69">
        <f t="shared" si="5"/>
        <v>67.56756756756756</v>
      </c>
      <c r="X18" s="71">
        <f t="shared" si="6"/>
        <v>20.27027027027027</v>
      </c>
      <c r="Y18" s="56">
        <v>19</v>
      </c>
      <c r="Z18" s="69">
        <f t="shared" si="7"/>
        <v>29.6875</v>
      </c>
      <c r="AA18" s="72">
        <f t="shared" si="8"/>
        <v>5.9375</v>
      </c>
      <c r="AB18" s="88">
        <v>60</v>
      </c>
      <c r="AC18" s="69">
        <f t="shared" si="9"/>
        <v>77.92207792207793</v>
      </c>
      <c r="AD18" s="72">
        <f t="shared" si="10"/>
        <v>3.896103896103897</v>
      </c>
      <c r="AE18" s="82">
        <v>42</v>
      </c>
      <c r="AF18" s="74">
        <f t="shared" si="11"/>
        <v>2.1</v>
      </c>
      <c r="AG18" s="75">
        <f t="shared" si="12"/>
        <v>40.18392404168589</v>
      </c>
      <c r="AH18" s="60">
        <v>13</v>
      </c>
      <c r="AI18" s="82">
        <v>200</v>
      </c>
      <c r="AJ18" s="79">
        <f t="shared" si="13"/>
        <v>80.36784808337178</v>
      </c>
      <c r="AK18" s="62">
        <v>12</v>
      </c>
      <c r="AL18" s="63" t="s">
        <v>16</v>
      </c>
      <c r="AM18" s="61">
        <f t="shared" si="14"/>
        <v>0</v>
      </c>
      <c r="AN18" s="64" t="s">
        <v>62</v>
      </c>
      <c r="AO18" s="56"/>
      <c r="AP18" s="83"/>
      <c r="AQ18" s="83"/>
      <c r="AR18" s="56"/>
      <c r="AS18" s="63"/>
    </row>
    <row r="19" spans="1:45" s="54" customFormat="1" ht="11.25">
      <c r="A19" s="80" t="s">
        <v>67</v>
      </c>
      <c r="B19" s="80" t="s">
        <v>45</v>
      </c>
      <c r="C19" s="80">
        <v>475931</v>
      </c>
      <c r="D19" s="80" t="s">
        <v>5</v>
      </c>
      <c r="E19" s="81" t="s">
        <v>47</v>
      </c>
      <c r="F19" s="81">
        <v>22</v>
      </c>
      <c r="G19" s="81">
        <v>3</v>
      </c>
      <c r="H19" s="81">
        <v>2003</v>
      </c>
      <c r="I19" s="56">
        <v>1</v>
      </c>
      <c r="J19" s="56">
        <v>5</v>
      </c>
      <c r="K19" s="93">
        <v>2018</v>
      </c>
      <c r="L19" s="84">
        <v>170.814</v>
      </c>
      <c r="M19" s="84">
        <v>169.82</v>
      </c>
      <c r="N19" s="84">
        <v>211.76</v>
      </c>
      <c r="O19" s="69">
        <f t="shared" si="0"/>
        <v>184.13133333333334</v>
      </c>
      <c r="P19" s="69">
        <f t="shared" si="1"/>
        <v>15.868666666666655</v>
      </c>
      <c r="Q19" s="69">
        <f t="shared" si="2"/>
        <v>15.829093931837063</v>
      </c>
      <c r="R19" s="70">
        <f t="shared" si="3"/>
        <v>6.3316375727348255</v>
      </c>
      <c r="S19" s="59">
        <v>4.5</v>
      </c>
      <c r="T19" s="63">
        <v>4.5</v>
      </c>
      <c r="U19" s="63"/>
      <c r="V19" s="87">
        <f t="shared" si="4"/>
        <v>4.5</v>
      </c>
      <c r="W19" s="69">
        <f t="shared" si="5"/>
        <v>76.01351351351352</v>
      </c>
      <c r="X19" s="71">
        <f t="shared" si="6"/>
        <v>22.804054054054053</v>
      </c>
      <c r="Y19" s="56"/>
      <c r="Z19" s="69">
        <f t="shared" si="7"/>
        <v>0</v>
      </c>
      <c r="AA19" s="72">
        <f t="shared" si="8"/>
        <v>0</v>
      </c>
      <c r="AB19" s="88"/>
      <c r="AC19" s="69">
        <f t="shared" si="9"/>
        <v>0</v>
      </c>
      <c r="AD19" s="72">
        <f t="shared" si="10"/>
        <v>0</v>
      </c>
      <c r="AE19" s="82">
        <v>35</v>
      </c>
      <c r="AF19" s="74">
        <f t="shared" si="11"/>
        <v>1.75</v>
      </c>
      <c r="AG19" s="75">
        <f t="shared" si="12"/>
        <v>30.885691626788876</v>
      </c>
      <c r="AH19" s="60">
        <v>14</v>
      </c>
      <c r="AI19" s="82">
        <v>100</v>
      </c>
      <c r="AJ19" s="79">
        <f t="shared" si="13"/>
        <v>30.885691626788876</v>
      </c>
      <c r="AK19" s="62">
        <v>17</v>
      </c>
      <c r="AL19" s="63" t="s">
        <v>16</v>
      </c>
      <c r="AM19" s="61">
        <f t="shared" si="14"/>
        <v>2</v>
      </c>
      <c r="AN19" s="64">
        <v>154</v>
      </c>
      <c r="AO19" s="56"/>
      <c r="AP19" s="83"/>
      <c r="AQ19" s="83"/>
      <c r="AR19" s="56"/>
      <c r="AS19" s="63"/>
    </row>
    <row r="20" spans="1:45" s="54" customFormat="1" ht="11.25">
      <c r="A20" s="80" t="s">
        <v>59</v>
      </c>
      <c r="B20" s="80" t="s">
        <v>73</v>
      </c>
      <c r="C20" s="80">
        <v>423925</v>
      </c>
      <c r="D20" s="80" t="s">
        <v>4</v>
      </c>
      <c r="E20" s="81" t="s">
        <v>47</v>
      </c>
      <c r="F20" s="81">
        <v>26</v>
      </c>
      <c r="G20" s="81">
        <v>12</v>
      </c>
      <c r="H20" s="81">
        <v>2003</v>
      </c>
      <c r="I20" s="56">
        <v>1</v>
      </c>
      <c r="J20" s="56">
        <v>5</v>
      </c>
      <c r="K20" s="93">
        <v>2018</v>
      </c>
      <c r="L20" s="84">
        <v>139.31</v>
      </c>
      <c r="M20" s="84">
        <v>147.34</v>
      </c>
      <c r="N20" s="84">
        <v>122.94</v>
      </c>
      <c r="O20" s="69">
        <f t="shared" si="0"/>
        <v>136.53</v>
      </c>
      <c r="P20" s="69">
        <f t="shared" si="1"/>
        <v>63.47</v>
      </c>
      <c r="Q20" s="69">
        <f t="shared" si="2"/>
        <v>63.31172069825436</v>
      </c>
      <c r="R20" s="70">
        <f t="shared" si="3"/>
        <v>25.324688279301746</v>
      </c>
      <c r="S20" s="59"/>
      <c r="T20" s="63"/>
      <c r="U20" s="63"/>
      <c r="V20" s="87">
        <f t="shared" si="4"/>
        <v>0</v>
      </c>
      <c r="W20" s="69">
        <f t="shared" si="5"/>
        <v>0</v>
      </c>
      <c r="X20" s="71">
        <f t="shared" si="6"/>
        <v>0</v>
      </c>
      <c r="Y20" s="56"/>
      <c r="Z20" s="69">
        <f t="shared" si="7"/>
        <v>0</v>
      </c>
      <c r="AA20" s="72">
        <f t="shared" si="8"/>
        <v>0</v>
      </c>
      <c r="AB20" s="88"/>
      <c r="AC20" s="69">
        <f t="shared" si="9"/>
        <v>0</v>
      </c>
      <c r="AD20" s="72">
        <f t="shared" si="10"/>
        <v>0</v>
      </c>
      <c r="AE20" s="82">
        <v>100</v>
      </c>
      <c r="AF20" s="74">
        <f t="shared" si="11"/>
        <v>5</v>
      </c>
      <c r="AG20" s="75">
        <f t="shared" si="12"/>
        <v>30.324688279301746</v>
      </c>
      <c r="AH20" s="60">
        <v>15</v>
      </c>
      <c r="AI20" s="82">
        <v>100</v>
      </c>
      <c r="AJ20" s="79">
        <f t="shared" si="13"/>
        <v>30.324688279301746</v>
      </c>
      <c r="AK20" s="62">
        <v>18</v>
      </c>
      <c r="AL20" s="63" t="s">
        <v>16</v>
      </c>
      <c r="AM20" s="61">
        <f t="shared" si="14"/>
        <v>3</v>
      </c>
      <c r="AN20" s="64">
        <v>121</v>
      </c>
      <c r="AO20" s="56"/>
      <c r="AP20" s="83"/>
      <c r="AQ20" s="83"/>
      <c r="AR20" s="56"/>
      <c r="AS20" s="63"/>
    </row>
    <row r="21" spans="1:45" s="54" customFormat="1" ht="11.25">
      <c r="A21" s="80" t="s">
        <v>132</v>
      </c>
      <c r="B21" s="80" t="s">
        <v>139</v>
      </c>
      <c r="C21" s="91">
        <v>482843</v>
      </c>
      <c r="D21" s="80" t="s">
        <v>1</v>
      </c>
      <c r="E21" s="81" t="s">
        <v>47</v>
      </c>
      <c r="F21" s="81">
        <v>13</v>
      </c>
      <c r="G21" s="81">
        <v>2</v>
      </c>
      <c r="H21" s="81">
        <v>2006</v>
      </c>
      <c r="I21" s="56">
        <v>1</v>
      </c>
      <c r="J21" s="56">
        <v>5</v>
      </c>
      <c r="K21" s="93">
        <v>2018</v>
      </c>
      <c r="L21" s="84">
        <v>175.6</v>
      </c>
      <c r="M21" s="69">
        <v>241.02</v>
      </c>
      <c r="N21" s="69">
        <v>183.18</v>
      </c>
      <c r="O21" s="69">
        <f t="shared" si="0"/>
        <v>199.9333333333333</v>
      </c>
      <c r="P21" s="69">
        <f t="shared" si="1"/>
        <v>0.0666666666666913</v>
      </c>
      <c r="Q21" s="69">
        <f t="shared" si="2"/>
        <v>0.06650041562762224</v>
      </c>
      <c r="R21" s="70">
        <f t="shared" si="3"/>
        <v>0.0266001662510489</v>
      </c>
      <c r="S21" s="59"/>
      <c r="T21" s="63">
        <v>4</v>
      </c>
      <c r="U21" s="63">
        <v>4</v>
      </c>
      <c r="V21" s="87">
        <f t="shared" si="4"/>
        <v>4</v>
      </c>
      <c r="W21" s="69">
        <f t="shared" si="5"/>
        <v>67.56756756756756</v>
      </c>
      <c r="X21" s="71">
        <f t="shared" si="6"/>
        <v>20.27027027027027</v>
      </c>
      <c r="Y21" s="56">
        <v>8</v>
      </c>
      <c r="Z21" s="69">
        <f t="shared" si="7"/>
        <v>12.5</v>
      </c>
      <c r="AA21" s="72">
        <f t="shared" si="8"/>
        <v>2.5</v>
      </c>
      <c r="AB21" s="88">
        <v>62</v>
      </c>
      <c r="AC21" s="69">
        <f t="shared" si="9"/>
        <v>80.51948051948052</v>
      </c>
      <c r="AD21" s="72">
        <f t="shared" si="10"/>
        <v>4.025974025974026</v>
      </c>
      <c r="AE21" s="82">
        <v>27</v>
      </c>
      <c r="AF21" s="74">
        <f t="shared" si="11"/>
        <v>1.35</v>
      </c>
      <c r="AG21" s="75">
        <f t="shared" si="12"/>
        <v>28.17284446249535</v>
      </c>
      <c r="AH21" s="60">
        <v>16</v>
      </c>
      <c r="AI21" s="82">
        <v>180</v>
      </c>
      <c r="AJ21" s="79">
        <f t="shared" si="13"/>
        <v>50.71112003249163</v>
      </c>
      <c r="AK21" s="62">
        <v>14</v>
      </c>
      <c r="AL21" s="63" t="s">
        <v>16</v>
      </c>
      <c r="AM21" s="61">
        <f t="shared" si="14"/>
        <v>0</v>
      </c>
      <c r="AN21" s="64">
        <v>87</v>
      </c>
      <c r="AO21" s="56"/>
      <c r="AP21" s="83"/>
      <c r="AQ21" s="83"/>
      <c r="AR21" s="56"/>
      <c r="AS21" s="63"/>
    </row>
    <row r="22" spans="1:45" s="54" customFormat="1" ht="11.25">
      <c r="A22" s="80" t="s">
        <v>63</v>
      </c>
      <c r="B22" s="80" t="s">
        <v>92</v>
      </c>
      <c r="C22" s="80">
        <v>468164</v>
      </c>
      <c r="D22" s="80" t="s">
        <v>4</v>
      </c>
      <c r="E22" s="81" t="s">
        <v>47</v>
      </c>
      <c r="F22" s="81">
        <v>28</v>
      </c>
      <c r="G22" s="81">
        <v>1</v>
      </c>
      <c r="H22" s="81">
        <v>2004</v>
      </c>
      <c r="I22" s="56">
        <v>1</v>
      </c>
      <c r="J22" s="56">
        <v>5</v>
      </c>
      <c r="K22" s="93">
        <v>2018</v>
      </c>
      <c r="L22" s="84">
        <v>202.23</v>
      </c>
      <c r="M22" s="69">
        <v>134.72</v>
      </c>
      <c r="N22" s="69">
        <v>139.49</v>
      </c>
      <c r="O22" s="69">
        <f t="shared" si="0"/>
        <v>158.81333333333333</v>
      </c>
      <c r="P22" s="69">
        <f t="shared" si="1"/>
        <v>41.18666666666667</v>
      </c>
      <c r="Q22" s="69">
        <f t="shared" si="2"/>
        <v>41.08395677472984</v>
      </c>
      <c r="R22" s="70">
        <f t="shared" si="3"/>
        <v>16.433582709891937</v>
      </c>
      <c r="S22" s="59"/>
      <c r="T22" s="63"/>
      <c r="U22" s="63"/>
      <c r="V22" s="87">
        <f t="shared" si="4"/>
        <v>0</v>
      </c>
      <c r="W22" s="69">
        <f t="shared" si="5"/>
        <v>0</v>
      </c>
      <c r="X22" s="71">
        <f t="shared" si="6"/>
        <v>0</v>
      </c>
      <c r="Y22" s="56">
        <v>18</v>
      </c>
      <c r="Z22" s="69">
        <f t="shared" si="7"/>
        <v>28.125</v>
      </c>
      <c r="AA22" s="72">
        <f t="shared" si="8"/>
        <v>5.625</v>
      </c>
      <c r="AB22" s="88">
        <v>55</v>
      </c>
      <c r="AC22" s="69">
        <f t="shared" si="9"/>
        <v>71.42857142857143</v>
      </c>
      <c r="AD22" s="72">
        <f t="shared" si="10"/>
        <v>3.5714285714285716</v>
      </c>
      <c r="AE22" s="82">
        <v>20</v>
      </c>
      <c r="AF22" s="74">
        <f t="shared" si="11"/>
        <v>1</v>
      </c>
      <c r="AG22" s="75">
        <f t="shared" si="12"/>
        <v>26.63001128132051</v>
      </c>
      <c r="AH22" s="60">
        <v>17</v>
      </c>
      <c r="AI22" s="82">
        <v>120</v>
      </c>
      <c r="AJ22" s="79">
        <f t="shared" si="13"/>
        <v>31.956013537584614</v>
      </c>
      <c r="AK22" s="62">
        <v>16</v>
      </c>
      <c r="AL22" s="63" t="s">
        <v>16</v>
      </c>
      <c r="AM22" s="61">
        <f t="shared" si="14"/>
        <v>1</v>
      </c>
      <c r="AN22" s="64">
        <v>83</v>
      </c>
      <c r="AO22" s="56"/>
      <c r="AP22" s="83"/>
      <c r="AQ22" s="83"/>
      <c r="AR22" s="56"/>
      <c r="AS22" s="63" t="s">
        <v>146</v>
      </c>
    </row>
    <row r="23" spans="1:45" s="54" customFormat="1" ht="11.25">
      <c r="A23" s="80" t="s">
        <v>172</v>
      </c>
      <c r="B23" s="80" t="s">
        <v>137</v>
      </c>
      <c r="C23" s="91">
        <v>515973</v>
      </c>
      <c r="D23" s="80" t="s">
        <v>5</v>
      </c>
      <c r="E23" s="81" t="s">
        <v>47</v>
      </c>
      <c r="F23" s="81"/>
      <c r="G23" s="81"/>
      <c r="H23" s="81">
        <v>2007</v>
      </c>
      <c r="I23" s="56">
        <v>1</v>
      </c>
      <c r="J23" s="56">
        <v>5</v>
      </c>
      <c r="K23" s="93">
        <v>2018</v>
      </c>
      <c r="L23" s="84">
        <v>210</v>
      </c>
      <c r="M23" s="84" t="s">
        <v>43</v>
      </c>
      <c r="N23" s="84" t="s">
        <v>43</v>
      </c>
      <c r="O23" s="69">
        <f t="shared" si="0"/>
        <v>210</v>
      </c>
      <c r="P23" s="69">
        <f t="shared" si="1"/>
        <v>-10</v>
      </c>
      <c r="Q23" s="69">
        <f t="shared" si="2"/>
        <v>-9.975062344139651</v>
      </c>
      <c r="R23" s="70">
        <f t="shared" si="3"/>
        <v>-3.9900249376558605</v>
      </c>
      <c r="S23" s="59">
        <v>3.75</v>
      </c>
      <c r="T23" s="63">
        <v>3.75</v>
      </c>
      <c r="U23" s="63">
        <v>3.75</v>
      </c>
      <c r="V23" s="87">
        <f t="shared" si="4"/>
        <v>3.75</v>
      </c>
      <c r="W23" s="69">
        <f t="shared" si="5"/>
        <v>63.3445945945946</v>
      </c>
      <c r="X23" s="71">
        <f t="shared" si="6"/>
        <v>19.00337837837838</v>
      </c>
      <c r="Y23" s="56"/>
      <c r="Z23" s="69">
        <f t="shared" si="7"/>
        <v>0</v>
      </c>
      <c r="AA23" s="72">
        <f t="shared" si="8"/>
        <v>0</v>
      </c>
      <c r="AB23" s="88">
        <v>59</v>
      </c>
      <c r="AC23" s="69">
        <f t="shared" si="9"/>
        <v>76.62337662337663</v>
      </c>
      <c r="AD23" s="72">
        <f t="shared" si="10"/>
        <v>3.8311688311688314</v>
      </c>
      <c r="AE23" s="82"/>
      <c r="AF23" s="74">
        <f t="shared" si="11"/>
        <v>0</v>
      </c>
      <c r="AG23" s="75">
        <f t="shared" si="12"/>
        <v>18.84452227189135</v>
      </c>
      <c r="AH23" s="60">
        <v>18</v>
      </c>
      <c r="AI23" s="82">
        <v>200</v>
      </c>
      <c r="AJ23" s="79">
        <f t="shared" si="13"/>
        <v>37.6890445437827</v>
      </c>
      <c r="AK23" s="62">
        <v>15</v>
      </c>
      <c r="AL23" s="63" t="s">
        <v>16</v>
      </c>
      <c r="AM23" s="61">
        <f t="shared" si="14"/>
        <v>2</v>
      </c>
      <c r="AN23" s="64" t="s">
        <v>62</v>
      </c>
      <c r="AO23" s="56"/>
      <c r="AP23" s="83"/>
      <c r="AQ23" s="83"/>
      <c r="AR23" s="56"/>
      <c r="AS23" s="63"/>
    </row>
    <row r="24" spans="1:45" s="54" customFormat="1" ht="11.25">
      <c r="A24" s="80" t="s">
        <v>116</v>
      </c>
      <c r="B24" s="80" t="s">
        <v>117</v>
      </c>
      <c r="C24" s="80">
        <v>460714</v>
      </c>
      <c r="D24" s="80" t="s">
        <v>5</v>
      </c>
      <c r="E24" s="81" t="s">
        <v>47</v>
      </c>
      <c r="F24" s="81">
        <v>17</v>
      </c>
      <c r="G24" s="81">
        <v>6</v>
      </c>
      <c r="H24" s="81">
        <v>2005</v>
      </c>
      <c r="I24" s="56">
        <v>1</v>
      </c>
      <c r="J24" s="56">
        <v>5</v>
      </c>
      <c r="K24" s="93">
        <v>2018</v>
      </c>
      <c r="L24" s="84">
        <v>221.05</v>
      </c>
      <c r="M24" s="84">
        <v>203.07</v>
      </c>
      <c r="N24" s="84">
        <v>179.04</v>
      </c>
      <c r="O24" s="69">
        <f t="shared" si="0"/>
        <v>201.0533333333333</v>
      </c>
      <c r="P24" s="69">
        <f t="shared" si="1"/>
        <v>-1.0533333333333132</v>
      </c>
      <c r="Q24" s="69">
        <f t="shared" si="2"/>
        <v>-1.0507065669160232</v>
      </c>
      <c r="R24" s="70">
        <f t="shared" si="3"/>
        <v>-0.42028262676640926</v>
      </c>
      <c r="S24" s="59"/>
      <c r="T24" s="63"/>
      <c r="U24" s="63"/>
      <c r="V24" s="87">
        <f t="shared" si="4"/>
        <v>0</v>
      </c>
      <c r="W24" s="69">
        <f t="shared" si="5"/>
        <v>0</v>
      </c>
      <c r="X24" s="71">
        <f t="shared" si="6"/>
        <v>0</v>
      </c>
      <c r="Y24" s="56">
        <v>33</v>
      </c>
      <c r="Z24" s="69">
        <f t="shared" si="7"/>
        <v>51.5625</v>
      </c>
      <c r="AA24" s="72">
        <f t="shared" si="8"/>
        <v>10.3125</v>
      </c>
      <c r="AB24" s="88">
        <v>59</v>
      </c>
      <c r="AC24" s="69">
        <f t="shared" si="9"/>
        <v>76.62337662337663</v>
      </c>
      <c r="AD24" s="72">
        <f t="shared" si="10"/>
        <v>3.8311688311688314</v>
      </c>
      <c r="AE24" s="82">
        <v>56</v>
      </c>
      <c r="AF24" s="74">
        <f t="shared" si="11"/>
        <v>2.8000000000000003</v>
      </c>
      <c r="AG24" s="75">
        <f t="shared" si="12"/>
        <v>16.52338620440242</v>
      </c>
      <c r="AH24" s="60">
        <v>19</v>
      </c>
      <c r="AI24" s="82">
        <v>160</v>
      </c>
      <c r="AJ24" s="79">
        <f t="shared" si="13"/>
        <v>26.43741792704387</v>
      </c>
      <c r="AK24" s="62">
        <v>19</v>
      </c>
      <c r="AL24" s="63" t="s">
        <v>16</v>
      </c>
      <c r="AM24" s="61">
        <f t="shared" si="14"/>
        <v>1</v>
      </c>
      <c r="AN24" s="64">
        <v>143</v>
      </c>
      <c r="AO24" s="56"/>
      <c r="AP24" s="83"/>
      <c r="AQ24" s="83"/>
      <c r="AR24" s="56"/>
      <c r="AS24" s="63"/>
    </row>
    <row r="25" spans="1:45" s="54" customFormat="1" ht="11.25">
      <c r="A25" s="80" t="s">
        <v>158</v>
      </c>
      <c r="B25" s="80" t="s">
        <v>159</v>
      </c>
      <c r="C25" s="80">
        <v>514578</v>
      </c>
      <c r="D25" s="80" t="s">
        <v>1</v>
      </c>
      <c r="E25" s="81" t="s">
        <v>47</v>
      </c>
      <c r="F25" s="81"/>
      <c r="G25" s="81"/>
      <c r="H25" s="81">
        <v>2005</v>
      </c>
      <c r="I25" s="56">
        <v>1</v>
      </c>
      <c r="J25" s="56">
        <v>5</v>
      </c>
      <c r="K25" s="93">
        <v>2018</v>
      </c>
      <c r="L25" s="84">
        <v>230.5</v>
      </c>
      <c r="M25" s="69">
        <v>249.27</v>
      </c>
      <c r="N25" s="69">
        <v>192.59</v>
      </c>
      <c r="O25" s="69">
        <f t="shared" si="0"/>
        <v>224.12</v>
      </c>
      <c r="P25" s="69">
        <f t="shared" si="1"/>
        <v>-24.120000000000005</v>
      </c>
      <c r="Q25" s="69">
        <f t="shared" si="2"/>
        <v>-24.059850374064844</v>
      </c>
      <c r="R25" s="70">
        <f t="shared" si="3"/>
        <v>-9.623940149625938</v>
      </c>
      <c r="S25" s="59"/>
      <c r="T25" s="63">
        <v>3.5</v>
      </c>
      <c r="U25" s="63">
        <v>3.5</v>
      </c>
      <c r="V25" s="87">
        <f t="shared" si="4"/>
        <v>3.5</v>
      </c>
      <c r="W25" s="69">
        <f t="shared" si="5"/>
        <v>59.12162162162162</v>
      </c>
      <c r="X25" s="71">
        <f t="shared" si="6"/>
        <v>17.736486486486484</v>
      </c>
      <c r="Y25" s="56"/>
      <c r="Z25" s="69">
        <f t="shared" si="7"/>
        <v>0</v>
      </c>
      <c r="AA25" s="72">
        <f t="shared" si="8"/>
        <v>0</v>
      </c>
      <c r="AB25" s="88"/>
      <c r="AC25" s="69">
        <f t="shared" si="9"/>
        <v>0</v>
      </c>
      <c r="AD25" s="72">
        <f t="shared" si="10"/>
        <v>0</v>
      </c>
      <c r="AE25" s="82"/>
      <c r="AF25" s="74">
        <f t="shared" si="11"/>
        <v>0</v>
      </c>
      <c r="AG25" s="75">
        <f t="shared" si="12"/>
        <v>8.112546336860547</v>
      </c>
      <c r="AH25" s="60">
        <v>20</v>
      </c>
      <c r="AI25" s="82">
        <v>160</v>
      </c>
      <c r="AJ25" s="79">
        <f t="shared" si="13"/>
        <v>12.980074138976875</v>
      </c>
      <c r="AK25" s="62">
        <v>20</v>
      </c>
      <c r="AL25" s="63" t="s">
        <v>16</v>
      </c>
      <c r="AM25" s="61">
        <f t="shared" si="14"/>
        <v>3</v>
      </c>
      <c r="AN25" s="64">
        <v>167</v>
      </c>
      <c r="AO25" s="56"/>
      <c r="AP25" s="83"/>
      <c r="AQ25" s="83"/>
      <c r="AR25" s="56"/>
      <c r="AS25" s="63"/>
    </row>
    <row r="26" spans="1:45" s="54" customFormat="1" ht="11.25">
      <c r="A26" s="80" t="s">
        <v>91</v>
      </c>
      <c r="B26" s="80" t="s">
        <v>94</v>
      </c>
      <c r="C26" s="80">
        <v>466418</v>
      </c>
      <c r="D26" s="80" t="s">
        <v>2</v>
      </c>
      <c r="E26" s="81" t="s">
        <v>47</v>
      </c>
      <c r="F26" s="81"/>
      <c r="G26" s="81"/>
      <c r="H26" s="81">
        <v>2004</v>
      </c>
      <c r="I26" s="56">
        <v>1</v>
      </c>
      <c r="J26" s="56">
        <v>5</v>
      </c>
      <c r="K26" s="93">
        <v>2018</v>
      </c>
      <c r="L26" s="84">
        <v>184.78</v>
      </c>
      <c r="M26" s="84">
        <v>167.47</v>
      </c>
      <c r="N26" s="84">
        <v>193.11</v>
      </c>
      <c r="O26" s="69">
        <f t="shared" si="0"/>
        <v>181.78666666666666</v>
      </c>
      <c r="P26" s="69">
        <f t="shared" si="1"/>
        <v>18.21333333333334</v>
      </c>
      <c r="Q26" s="69">
        <f t="shared" si="2"/>
        <v>18.167913549459687</v>
      </c>
      <c r="R26" s="70">
        <f t="shared" si="3"/>
        <v>7.2671654197838755</v>
      </c>
      <c r="S26" s="59"/>
      <c r="T26" s="63"/>
      <c r="U26" s="63"/>
      <c r="V26" s="87">
        <f t="shared" si="4"/>
        <v>0</v>
      </c>
      <c r="W26" s="69">
        <f t="shared" si="5"/>
        <v>0</v>
      </c>
      <c r="X26" s="71">
        <f t="shared" si="6"/>
        <v>0</v>
      </c>
      <c r="Y26" s="56"/>
      <c r="Z26" s="69">
        <f t="shared" si="7"/>
        <v>0</v>
      </c>
      <c r="AA26" s="72">
        <f t="shared" si="8"/>
        <v>0</v>
      </c>
      <c r="AB26" s="88"/>
      <c r="AC26" s="69">
        <f t="shared" si="9"/>
        <v>0</v>
      </c>
      <c r="AD26" s="72">
        <f t="shared" si="10"/>
        <v>0</v>
      </c>
      <c r="AE26" s="82"/>
      <c r="AF26" s="74">
        <f t="shared" si="11"/>
        <v>0</v>
      </c>
      <c r="AG26" s="75">
        <f t="shared" si="12"/>
        <v>7.2671654197838755</v>
      </c>
      <c r="AH26" s="60">
        <v>21</v>
      </c>
      <c r="AI26" s="82">
        <v>120</v>
      </c>
      <c r="AJ26" s="79">
        <f t="shared" si="13"/>
        <v>8.72059850374065</v>
      </c>
      <c r="AK26" s="62">
        <v>21</v>
      </c>
      <c r="AL26" s="63" t="s">
        <v>16</v>
      </c>
      <c r="AM26" s="61">
        <f t="shared" si="14"/>
        <v>4</v>
      </c>
      <c r="AN26" s="64">
        <v>141</v>
      </c>
      <c r="AO26" s="56"/>
      <c r="AP26" s="83"/>
      <c r="AQ26" s="83"/>
      <c r="AR26" s="56"/>
      <c r="AS26" s="63"/>
    </row>
    <row r="27" spans="1:45" s="54" customFormat="1" ht="11.25">
      <c r="A27" s="80" t="s">
        <v>165</v>
      </c>
      <c r="B27" s="80" t="s">
        <v>169</v>
      </c>
      <c r="C27" s="91">
        <v>481241</v>
      </c>
      <c r="D27" s="80" t="s">
        <v>3</v>
      </c>
      <c r="E27" s="81" t="s">
        <v>47</v>
      </c>
      <c r="F27" s="81"/>
      <c r="G27" s="81"/>
      <c r="H27" s="81">
        <v>2007</v>
      </c>
      <c r="I27" s="56">
        <v>1</v>
      </c>
      <c r="J27" s="56">
        <v>5</v>
      </c>
      <c r="K27" s="93">
        <v>2018</v>
      </c>
      <c r="L27" s="84">
        <v>200</v>
      </c>
      <c r="M27" s="84" t="s">
        <v>43</v>
      </c>
      <c r="N27" s="84" t="s">
        <v>43</v>
      </c>
      <c r="O27" s="69">
        <f t="shared" si="0"/>
        <v>200</v>
      </c>
      <c r="P27" s="69">
        <f t="shared" si="1"/>
        <v>0</v>
      </c>
      <c r="Q27" s="69">
        <f t="shared" si="2"/>
        <v>0</v>
      </c>
      <c r="R27" s="70">
        <f t="shared" si="3"/>
        <v>0</v>
      </c>
      <c r="S27" s="59"/>
      <c r="T27" s="63"/>
      <c r="U27" s="63"/>
      <c r="V27" s="87">
        <f t="shared" si="4"/>
        <v>0</v>
      </c>
      <c r="W27" s="69">
        <f t="shared" si="5"/>
        <v>0</v>
      </c>
      <c r="X27" s="71">
        <f t="shared" si="6"/>
        <v>0</v>
      </c>
      <c r="Y27" s="56"/>
      <c r="Z27" s="69">
        <f t="shared" si="7"/>
        <v>0</v>
      </c>
      <c r="AA27" s="72">
        <f t="shared" si="8"/>
        <v>0</v>
      </c>
      <c r="AB27" s="88"/>
      <c r="AC27" s="69">
        <f t="shared" si="9"/>
        <v>0</v>
      </c>
      <c r="AD27" s="72">
        <f t="shared" si="10"/>
        <v>0</v>
      </c>
      <c r="AE27" s="82"/>
      <c r="AF27" s="74">
        <f t="shared" si="11"/>
        <v>0</v>
      </c>
      <c r="AG27" s="75">
        <f t="shared" si="12"/>
        <v>0</v>
      </c>
      <c r="AH27" s="60">
        <v>22</v>
      </c>
      <c r="AI27" s="82">
        <v>200</v>
      </c>
      <c r="AJ27" s="79">
        <f t="shared" si="13"/>
        <v>0</v>
      </c>
      <c r="AK27" s="62">
        <v>22</v>
      </c>
      <c r="AL27" s="63" t="s">
        <v>16</v>
      </c>
      <c r="AM27" s="61">
        <f t="shared" si="14"/>
        <v>4</v>
      </c>
      <c r="AN27" s="64" t="s">
        <v>62</v>
      </c>
      <c r="AO27" s="56"/>
      <c r="AP27" s="83"/>
      <c r="AQ27" s="83"/>
      <c r="AR27" s="56"/>
      <c r="AS27" s="63"/>
    </row>
    <row r="28" spans="1:45" s="54" customFormat="1" ht="11.25">
      <c r="A28" s="80" t="s">
        <v>164</v>
      </c>
      <c r="B28" s="80" t="s">
        <v>127</v>
      </c>
      <c r="C28" s="91">
        <v>519165</v>
      </c>
      <c r="D28" s="80" t="s">
        <v>46</v>
      </c>
      <c r="E28" s="81" t="s">
        <v>47</v>
      </c>
      <c r="F28" s="81"/>
      <c r="G28" s="81"/>
      <c r="H28" s="81">
        <v>2007</v>
      </c>
      <c r="I28" s="56">
        <v>1</v>
      </c>
      <c r="J28" s="56">
        <v>5</v>
      </c>
      <c r="K28" s="93">
        <v>2018</v>
      </c>
      <c r="L28" s="84">
        <v>220</v>
      </c>
      <c r="M28" s="69" t="s">
        <v>43</v>
      </c>
      <c r="N28" s="69" t="s">
        <v>43</v>
      </c>
      <c r="O28" s="69">
        <f t="shared" si="0"/>
        <v>220</v>
      </c>
      <c r="P28" s="69">
        <f t="shared" si="1"/>
        <v>-20</v>
      </c>
      <c r="Q28" s="69">
        <f t="shared" si="2"/>
        <v>-19.950124688279303</v>
      </c>
      <c r="R28" s="70">
        <f t="shared" si="3"/>
        <v>-7.980049875311721</v>
      </c>
      <c r="S28" s="59"/>
      <c r="T28" s="63"/>
      <c r="U28" s="63"/>
      <c r="V28" s="87">
        <f t="shared" si="4"/>
        <v>0</v>
      </c>
      <c r="W28" s="69">
        <f t="shared" si="5"/>
        <v>0</v>
      </c>
      <c r="X28" s="71">
        <f t="shared" si="6"/>
        <v>0</v>
      </c>
      <c r="Y28" s="56"/>
      <c r="Z28" s="69">
        <f t="shared" si="7"/>
        <v>0</v>
      </c>
      <c r="AA28" s="72">
        <f t="shared" si="8"/>
        <v>0</v>
      </c>
      <c r="AB28" s="88"/>
      <c r="AC28" s="69">
        <f t="shared" si="9"/>
        <v>0</v>
      </c>
      <c r="AD28" s="72">
        <f t="shared" si="10"/>
        <v>0</v>
      </c>
      <c r="AE28" s="82"/>
      <c r="AF28" s="74">
        <f t="shared" si="11"/>
        <v>0</v>
      </c>
      <c r="AG28" s="75">
        <f t="shared" si="12"/>
        <v>-7.980049875311721</v>
      </c>
      <c r="AH28" s="60">
        <v>23</v>
      </c>
      <c r="AI28" s="82">
        <v>200</v>
      </c>
      <c r="AJ28" s="79">
        <f t="shared" si="13"/>
        <v>-15.960099750623442</v>
      </c>
      <c r="AK28" s="62">
        <v>24</v>
      </c>
      <c r="AL28" s="63" t="s">
        <v>16</v>
      </c>
      <c r="AM28" s="61">
        <f t="shared" si="14"/>
        <v>4</v>
      </c>
      <c r="AN28" s="64" t="s">
        <v>62</v>
      </c>
      <c r="AO28" s="56"/>
      <c r="AP28" s="83"/>
      <c r="AQ28" s="83"/>
      <c r="AR28" s="56"/>
      <c r="AS28" s="63"/>
    </row>
    <row r="29" spans="1:45" s="54" customFormat="1" ht="11.25">
      <c r="A29" s="80" t="s">
        <v>58</v>
      </c>
      <c r="B29" s="80" t="s">
        <v>72</v>
      </c>
      <c r="C29" s="80">
        <v>434615</v>
      </c>
      <c r="D29" s="80" t="s">
        <v>1</v>
      </c>
      <c r="E29" s="81" t="s">
        <v>47</v>
      </c>
      <c r="F29" s="81"/>
      <c r="G29" s="81"/>
      <c r="H29" s="81">
        <v>2003</v>
      </c>
      <c r="I29" s="56">
        <v>1</v>
      </c>
      <c r="J29" s="56">
        <v>5</v>
      </c>
      <c r="K29" s="93">
        <v>2018</v>
      </c>
      <c r="L29" s="84">
        <v>302.28</v>
      </c>
      <c r="M29" s="84">
        <v>264.96</v>
      </c>
      <c r="N29" s="84">
        <v>250.33</v>
      </c>
      <c r="O29" s="69">
        <f t="shared" si="0"/>
        <v>272.52333333333337</v>
      </c>
      <c r="P29" s="69">
        <f t="shared" si="1"/>
        <v>-72.52333333333337</v>
      </c>
      <c r="Q29" s="69">
        <f t="shared" si="2"/>
        <v>-72.34247714048216</v>
      </c>
      <c r="R29" s="70">
        <f t="shared" si="3"/>
        <v>-28.936990856192864</v>
      </c>
      <c r="S29" s="59"/>
      <c r="T29" s="63">
        <v>4</v>
      </c>
      <c r="U29" s="63">
        <v>4</v>
      </c>
      <c r="V29" s="87">
        <f t="shared" si="4"/>
        <v>4</v>
      </c>
      <c r="W29" s="69">
        <f t="shared" si="5"/>
        <v>67.56756756756756</v>
      </c>
      <c r="X29" s="71">
        <f t="shared" si="6"/>
        <v>20.27027027027027</v>
      </c>
      <c r="Y29" s="56"/>
      <c r="Z29" s="69">
        <f t="shared" si="7"/>
        <v>0</v>
      </c>
      <c r="AA29" s="72">
        <f t="shared" si="8"/>
        <v>0</v>
      </c>
      <c r="AB29" s="88"/>
      <c r="AC29" s="69">
        <f t="shared" si="9"/>
        <v>0</v>
      </c>
      <c r="AD29" s="72">
        <f t="shared" si="10"/>
        <v>0</v>
      </c>
      <c r="AE29" s="82"/>
      <c r="AF29" s="74">
        <f t="shared" si="11"/>
        <v>0</v>
      </c>
      <c r="AG29" s="75">
        <f t="shared" si="12"/>
        <v>-8.666720585922594</v>
      </c>
      <c r="AH29" s="60">
        <v>24</v>
      </c>
      <c r="AI29" s="82">
        <v>100</v>
      </c>
      <c r="AJ29" s="79">
        <f t="shared" si="13"/>
        <v>-8.666720585922594</v>
      </c>
      <c r="AK29" s="62">
        <v>23</v>
      </c>
      <c r="AL29" s="63" t="s">
        <v>16</v>
      </c>
      <c r="AM29" s="61">
        <f t="shared" si="14"/>
        <v>3</v>
      </c>
      <c r="AN29" s="64">
        <v>211</v>
      </c>
      <c r="AO29" s="56"/>
      <c r="AP29" s="83"/>
      <c r="AQ29" s="83"/>
      <c r="AR29" s="56"/>
      <c r="AS29" s="63"/>
    </row>
    <row r="30" spans="1:45" s="54" customFormat="1" ht="11.25">
      <c r="A30" s="80" t="s">
        <v>158</v>
      </c>
      <c r="B30" s="80" t="s">
        <v>139</v>
      </c>
      <c r="C30" s="80">
        <v>514577</v>
      </c>
      <c r="D30" s="80" t="s">
        <v>1</v>
      </c>
      <c r="E30" s="81" t="s">
        <v>47</v>
      </c>
      <c r="F30" s="81"/>
      <c r="G30" s="81"/>
      <c r="H30" s="81">
        <v>2003</v>
      </c>
      <c r="I30" s="56">
        <v>1</v>
      </c>
      <c r="J30" s="56">
        <v>5</v>
      </c>
      <c r="K30" s="93">
        <v>2018</v>
      </c>
      <c r="L30" s="84">
        <v>295.13</v>
      </c>
      <c r="M30" s="84">
        <v>392.26</v>
      </c>
      <c r="N30" s="84">
        <v>231.81</v>
      </c>
      <c r="O30" s="69">
        <f t="shared" si="0"/>
        <v>306.40000000000003</v>
      </c>
      <c r="P30" s="69">
        <f t="shared" si="1"/>
        <v>-106.40000000000003</v>
      </c>
      <c r="Q30" s="69">
        <f t="shared" si="2"/>
        <v>-106.13466334164592</v>
      </c>
      <c r="R30" s="70">
        <f t="shared" si="3"/>
        <v>-42.45386533665837</v>
      </c>
      <c r="S30" s="59"/>
      <c r="T30" s="63">
        <v>3</v>
      </c>
      <c r="U30" s="63">
        <v>3</v>
      </c>
      <c r="V30" s="87">
        <f t="shared" si="4"/>
        <v>3</v>
      </c>
      <c r="W30" s="69">
        <f t="shared" si="5"/>
        <v>50.67567567567568</v>
      </c>
      <c r="X30" s="71">
        <f t="shared" si="6"/>
        <v>15.202702702702702</v>
      </c>
      <c r="Y30" s="56"/>
      <c r="Z30" s="69">
        <f t="shared" si="7"/>
        <v>0</v>
      </c>
      <c r="AA30" s="72">
        <f t="shared" si="8"/>
        <v>0</v>
      </c>
      <c r="AB30" s="88"/>
      <c r="AC30" s="69">
        <f t="shared" si="9"/>
        <v>0</v>
      </c>
      <c r="AD30" s="72">
        <f t="shared" si="10"/>
        <v>0</v>
      </c>
      <c r="AE30" s="82"/>
      <c r="AF30" s="74">
        <f t="shared" si="11"/>
        <v>0</v>
      </c>
      <c r="AG30" s="75">
        <f t="shared" si="12"/>
        <v>-27.251162633955666</v>
      </c>
      <c r="AH30" s="60">
        <v>25</v>
      </c>
      <c r="AI30" s="82">
        <v>100</v>
      </c>
      <c r="AJ30" s="79">
        <f t="shared" si="13"/>
        <v>-27.251162633955666</v>
      </c>
      <c r="AK30" s="62">
        <v>25</v>
      </c>
      <c r="AL30" s="63" t="s">
        <v>16</v>
      </c>
      <c r="AM30" s="61">
        <f t="shared" si="14"/>
        <v>3</v>
      </c>
      <c r="AN30" s="64">
        <v>207</v>
      </c>
      <c r="AO30" s="56"/>
      <c r="AP30" s="83"/>
      <c r="AQ30" s="83"/>
      <c r="AR30" s="56"/>
      <c r="AS30" s="63"/>
    </row>
    <row r="31" spans="1:45" s="54" customFormat="1" ht="11.25">
      <c r="A31" s="80" t="s">
        <v>68</v>
      </c>
      <c r="B31" s="80" t="s">
        <v>71</v>
      </c>
      <c r="C31" s="80">
        <v>435813</v>
      </c>
      <c r="D31" s="80" t="s">
        <v>6</v>
      </c>
      <c r="E31" s="81" t="s">
        <v>47</v>
      </c>
      <c r="F31" s="81"/>
      <c r="G31" s="81"/>
      <c r="H31" s="81">
        <v>2003</v>
      </c>
      <c r="I31" s="56">
        <v>1</v>
      </c>
      <c r="J31" s="56">
        <v>5</v>
      </c>
      <c r="K31" s="93">
        <v>2018</v>
      </c>
      <c r="L31" s="84">
        <v>330.42</v>
      </c>
      <c r="M31" s="84">
        <v>275.2</v>
      </c>
      <c r="N31" s="84">
        <v>247.98</v>
      </c>
      <c r="O31" s="69">
        <f t="shared" si="0"/>
        <v>284.53333333333336</v>
      </c>
      <c r="P31" s="69">
        <f t="shared" si="1"/>
        <v>-84.53333333333336</v>
      </c>
      <c r="Q31" s="69">
        <f t="shared" si="2"/>
        <v>-84.32252701579388</v>
      </c>
      <c r="R31" s="70">
        <f t="shared" si="3"/>
        <v>-33.729010806317554</v>
      </c>
      <c r="S31" s="59"/>
      <c r="T31" s="63"/>
      <c r="U31" s="63"/>
      <c r="V31" s="87">
        <f t="shared" si="4"/>
        <v>0</v>
      </c>
      <c r="W31" s="69">
        <f t="shared" si="5"/>
        <v>0</v>
      </c>
      <c r="X31" s="71">
        <f t="shared" si="6"/>
        <v>0</v>
      </c>
      <c r="Y31" s="56"/>
      <c r="Z31" s="69">
        <f t="shared" si="7"/>
        <v>0</v>
      </c>
      <c r="AA31" s="72">
        <f t="shared" si="8"/>
        <v>0</v>
      </c>
      <c r="AB31" s="88"/>
      <c r="AC31" s="69">
        <f t="shared" si="9"/>
        <v>0</v>
      </c>
      <c r="AD31" s="72">
        <f t="shared" si="10"/>
        <v>0</v>
      </c>
      <c r="AE31" s="82"/>
      <c r="AF31" s="74">
        <f t="shared" si="11"/>
        <v>0</v>
      </c>
      <c r="AG31" s="75">
        <f t="shared" si="12"/>
        <v>-33.729010806317554</v>
      </c>
      <c r="AH31" s="60">
        <v>26</v>
      </c>
      <c r="AI31" s="82">
        <v>100</v>
      </c>
      <c r="AJ31" s="79">
        <f t="shared" si="13"/>
        <v>-33.729010806317554</v>
      </c>
      <c r="AK31" s="62">
        <v>26</v>
      </c>
      <c r="AL31" s="63" t="s">
        <v>16</v>
      </c>
      <c r="AM31" s="61">
        <f t="shared" si="14"/>
        <v>4</v>
      </c>
      <c r="AN31" s="64">
        <v>215</v>
      </c>
      <c r="AO31" s="56"/>
      <c r="AP31" s="83"/>
      <c r="AQ31" s="83"/>
      <c r="AR31" s="56"/>
      <c r="AS31" s="63"/>
    </row>
    <row r="32" spans="1:45" s="54" customFormat="1" ht="11.25">
      <c r="A32" s="80" t="s">
        <v>160</v>
      </c>
      <c r="B32" s="80" t="s">
        <v>161</v>
      </c>
      <c r="C32" s="91">
        <v>456909</v>
      </c>
      <c r="D32" s="80" t="s">
        <v>5</v>
      </c>
      <c r="E32" s="81" t="s">
        <v>47</v>
      </c>
      <c r="F32" s="81"/>
      <c r="G32" s="81"/>
      <c r="H32" s="81">
        <v>2006</v>
      </c>
      <c r="I32" s="56">
        <v>1</v>
      </c>
      <c r="J32" s="56">
        <v>5</v>
      </c>
      <c r="K32" s="93">
        <v>2018</v>
      </c>
      <c r="L32" s="84">
        <v>353.21</v>
      </c>
      <c r="M32" s="84">
        <v>430.53</v>
      </c>
      <c r="N32" s="84">
        <v>290.79</v>
      </c>
      <c r="O32" s="69">
        <f t="shared" si="0"/>
        <v>358.1766666666667</v>
      </c>
      <c r="P32" s="69">
        <f t="shared" si="1"/>
        <v>-158.17666666666668</v>
      </c>
      <c r="Q32" s="69">
        <f t="shared" si="2"/>
        <v>-157.78221113881963</v>
      </c>
      <c r="R32" s="70">
        <f t="shared" si="3"/>
        <v>-63.112884455527855</v>
      </c>
      <c r="S32" s="59">
        <v>3.25</v>
      </c>
      <c r="T32" s="63">
        <v>3</v>
      </c>
      <c r="U32" s="63">
        <v>3</v>
      </c>
      <c r="V32" s="87">
        <f t="shared" si="4"/>
        <v>3.0833333333333335</v>
      </c>
      <c r="W32" s="69">
        <f t="shared" si="5"/>
        <v>52.083333333333336</v>
      </c>
      <c r="X32" s="71">
        <f t="shared" si="6"/>
        <v>15.625</v>
      </c>
      <c r="Y32" s="56"/>
      <c r="Z32" s="69">
        <f t="shared" si="7"/>
        <v>0</v>
      </c>
      <c r="AA32" s="72">
        <f t="shared" si="8"/>
        <v>0</v>
      </c>
      <c r="AB32" s="88">
        <v>57</v>
      </c>
      <c r="AC32" s="69">
        <f t="shared" si="9"/>
        <v>74.02597402597402</v>
      </c>
      <c r="AD32" s="72">
        <f t="shared" si="10"/>
        <v>3.7012987012987013</v>
      </c>
      <c r="AE32" s="82"/>
      <c r="AF32" s="74">
        <f t="shared" si="11"/>
        <v>0</v>
      </c>
      <c r="AG32" s="75">
        <f t="shared" si="12"/>
        <v>-43.78658575422915</v>
      </c>
      <c r="AH32" s="60">
        <v>27</v>
      </c>
      <c r="AI32" s="82">
        <v>180</v>
      </c>
      <c r="AJ32" s="79">
        <f t="shared" si="13"/>
        <v>-78.81585435761247</v>
      </c>
      <c r="AK32" s="62">
        <v>27</v>
      </c>
      <c r="AL32" s="63" t="s">
        <v>16</v>
      </c>
      <c r="AM32" s="61">
        <f t="shared" si="14"/>
        <v>2</v>
      </c>
      <c r="AN32" s="64">
        <v>219</v>
      </c>
      <c r="AO32" s="56"/>
      <c r="AP32" s="83"/>
      <c r="AQ32" s="83"/>
      <c r="AR32" s="56"/>
      <c r="AS32" s="63"/>
    </row>
    <row r="33" spans="1:45" s="54" customFormat="1" ht="11.25">
      <c r="A33" s="80" t="s">
        <v>134</v>
      </c>
      <c r="B33" s="80" t="s">
        <v>141</v>
      </c>
      <c r="C33" s="91">
        <v>485217</v>
      </c>
      <c r="D33" s="80" t="s">
        <v>46</v>
      </c>
      <c r="E33" s="81" t="s">
        <v>47</v>
      </c>
      <c r="F33" s="81"/>
      <c r="G33" s="81"/>
      <c r="H33" s="81">
        <v>2006</v>
      </c>
      <c r="I33" s="56">
        <v>1</v>
      </c>
      <c r="J33" s="56">
        <v>5</v>
      </c>
      <c r="K33" s="93">
        <v>2018</v>
      </c>
      <c r="L33" s="84">
        <v>331.39</v>
      </c>
      <c r="M33" s="84">
        <v>413.51</v>
      </c>
      <c r="N33" s="84">
        <v>248.19</v>
      </c>
      <c r="O33" s="69">
        <f t="shared" si="0"/>
        <v>331.03</v>
      </c>
      <c r="P33" s="69">
        <f t="shared" si="1"/>
        <v>-131.02999999999997</v>
      </c>
      <c r="Q33" s="69">
        <f t="shared" si="2"/>
        <v>-130.7032418952618</v>
      </c>
      <c r="R33" s="70">
        <f t="shared" si="3"/>
        <v>-52.28129675810473</v>
      </c>
      <c r="S33" s="59"/>
      <c r="T33" s="63"/>
      <c r="U33" s="63"/>
      <c r="V33" s="87">
        <f t="shared" si="4"/>
        <v>0</v>
      </c>
      <c r="W33" s="69">
        <f t="shared" si="5"/>
        <v>0</v>
      </c>
      <c r="X33" s="71">
        <f t="shared" si="6"/>
        <v>0</v>
      </c>
      <c r="Y33" s="56"/>
      <c r="Z33" s="69">
        <f t="shared" si="7"/>
        <v>0</v>
      </c>
      <c r="AA33" s="72">
        <f t="shared" si="8"/>
        <v>0</v>
      </c>
      <c r="AB33" s="88"/>
      <c r="AC33" s="69">
        <f t="shared" si="9"/>
        <v>0</v>
      </c>
      <c r="AD33" s="72">
        <f t="shared" si="10"/>
        <v>0</v>
      </c>
      <c r="AE33" s="82"/>
      <c r="AF33" s="74">
        <f t="shared" si="11"/>
        <v>0</v>
      </c>
      <c r="AG33" s="75">
        <f t="shared" si="12"/>
        <v>-52.28129675810473</v>
      </c>
      <c r="AH33" s="60">
        <v>28</v>
      </c>
      <c r="AI33" s="82">
        <v>180</v>
      </c>
      <c r="AJ33" s="79">
        <f t="shared" si="13"/>
        <v>-94.10633416458852</v>
      </c>
      <c r="AK33" s="62">
        <v>28</v>
      </c>
      <c r="AL33" s="63" t="s">
        <v>16</v>
      </c>
      <c r="AM33" s="61">
        <f t="shared" si="14"/>
        <v>4</v>
      </c>
      <c r="AN33" s="64">
        <v>214</v>
      </c>
      <c r="AO33" s="56"/>
      <c r="AP33" s="83"/>
      <c r="AQ33" s="83"/>
      <c r="AR33" s="56"/>
      <c r="AS33" s="63"/>
    </row>
    <row r="34" spans="1:45" s="54" customFormat="1" ht="11.25">
      <c r="A34" s="80" t="s">
        <v>128</v>
      </c>
      <c r="B34" s="80" t="s">
        <v>129</v>
      </c>
      <c r="C34" s="80">
        <v>497025</v>
      </c>
      <c r="D34" s="80" t="s">
        <v>1</v>
      </c>
      <c r="E34" s="81" t="s">
        <v>47</v>
      </c>
      <c r="F34" s="81">
        <v>24</v>
      </c>
      <c r="G34" s="81">
        <v>10</v>
      </c>
      <c r="H34" s="81">
        <v>2004</v>
      </c>
      <c r="I34" s="56">
        <v>1</v>
      </c>
      <c r="J34" s="56">
        <v>5</v>
      </c>
      <c r="K34" s="93">
        <v>2018</v>
      </c>
      <c r="L34" s="84">
        <v>999.99</v>
      </c>
      <c r="M34" s="84">
        <v>307.13</v>
      </c>
      <c r="N34" s="84">
        <v>212.56</v>
      </c>
      <c r="O34" s="69">
        <f t="shared" si="0"/>
        <v>506.55999999999995</v>
      </c>
      <c r="P34" s="69">
        <f t="shared" si="1"/>
        <v>-306.55999999999995</v>
      </c>
      <c r="Q34" s="69">
        <f t="shared" si="2"/>
        <v>-305.7955112219451</v>
      </c>
      <c r="R34" s="70">
        <f t="shared" si="3"/>
        <v>-122.31820448877805</v>
      </c>
      <c r="S34" s="59"/>
      <c r="T34" s="63">
        <v>3.5</v>
      </c>
      <c r="U34" s="63">
        <v>3.5</v>
      </c>
      <c r="V34" s="87">
        <f t="shared" si="4"/>
        <v>3.5</v>
      </c>
      <c r="W34" s="69">
        <f t="shared" si="5"/>
        <v>59.12162162162162</v>
      </c>
      <c r="X34" s="71">
        <f t="shared" si="6"/>
        <v>17.736486486486484</v>
      </c>
      <c r="Y34" s="56">
        <v>5</v>
      </c>
      <c r="Z34" s="69">
        <f t="shared" si="7"/>
        <v>7.8125</v>
      </c>
      <c r="AA34" s="72">
        <f t="shared" si="8"/>
        <v>1.5625</v>
      </c>
      <c r="AB34" s="88"/>
      <c r="AC34" s="69">
        <f t="shared" si="9"/>
        <v>0</v>
      </c>
      <c r="AD34" s="72">
        <f t="shared" si="10"/>
        <v>0</v>
      </c>
      <c r="AE34" s="82">
        <v>85</v>
      </c>
      <c r="AF34" s="74">
        <f t="shared" si="11"/>
        <v>4.25</v>
      </c>
      <c r="AG34" s="75">
        <f t="shared" si="12"/>
        <v>-98.76921800229157</v>
      </c>
      <c r="AH34" s="60">
        <v>29</v>
      </c>
      <c r="AI34" s="82">
        <v>120</v>
      </c>
      <c r="AJ34" s="79">
        <f t="shared" si="13"/>
        <v>-118.52306160274988</v>
      </c>
      <c r="AK34" s="62">
        <v>29</v>
      </c>
      <c r="AL34" s="63" t="s">
        <v>16</v>
      </c>
      <c r="AM34" s="61">
        <f t="shared" si="14"/>
        <v>1</v>
      </c>
      <c r="AN34" s="64">
        <v>199</v>
      </c>
      <c r="AO34" s="56"/>
      <c r="AP34" s="83"/>
      <c r="AQ34" s="83"/>
      <c r="AR34" s="56"/>
      <c r="AS34" s="63"/>
    </row>
    <row r="35" spans="1:45" s="54" customFormat="1" ht="11.25">
      <c r="A35" s="80" t="s">
        <v>108</v>
      </c>
      <c r="B35" s="80" t="s">
        <v>122</v>
      </c>
      <c r="C35" s="80">
        <v>475600</v>
      </c>
      <c r="D35" s="80" t="s">
        <v>1</v>
      </c>
      <c r="E35" s="81" t="s">
        <v>47</v>
      </c>
      <c r="F35" s="81">
        <v>12</v>
      </c>
      <c r="G35" s="81">
        <v>9</v>
      </c>
      <c r="H35" s="81">
        <v>2005</v>
      </c>
      <c r="I35" s="56">
        <v>1</v>
      </c>
      <c r="J35" s="56">
        <v>5</v>
      </c>
      <c r="K35" s="93">
        <v>2018</v>
      </c>
      <c r="L35" s="84">
        <v>250.34</v>
      </c>
      <c r="M35" s="69">
        <v>234.21</v>
      </c>
      <c r="N35" s="69">
        <v>999.99</v>
      </c>
      <c r="O35" s="69">
        <f t="shared" si="0"/>
        <v>494.84666666666664</v>
      </c>
      <c r="P35" s="69">
        <f t="shared" si="1"/>
        <v>-294.84666666666664</v>
      </c>
      <c r="Q35" s="69">
        <f t="shared" si="2"/>
        <v>-294.1113881961762</v>
      </c>
      <c r="R35" s="70">
        <f t="shared" si="3"/>
        <v>-117.64455527847049</v>
      </c>
      <c r="S35" s="59"/>
      <c r="T35" s="63"/>
      <c r="U35" s="63"/>
      <c r="V35" s="87">
        <f t="shared" si="4"/>
        <v>0</v>
      </c>
      <c r="W35" s="69">
        <f t="shared" si="5"/>
        <v>0</v>
      </c>
      <c r="X35" s="71">
        <f t="shared" si="6"/>
        <v>0</v>
      </c>
      <c r="Y35" s="56"/>
      <c r="Z35" s="69">
        <f t="shared" si="7"/>
        <v>0</v>
      </c>
      <c r="AA35" s="72">
        <f t="shared" si="8"/>
        <v>0</v>
      </c>
      <c r="AB35" s="88"/>
      <c r="AC35" s="69">
        <f t="shared" si="9"/>
        <v>0</v>
      </c>
      <c r="AD35" s="72">
        <f t="shared" si="10"/>
        <v>0</v>
      </c>
      <c r="AE35" s="82">
        <v>78</v>
      </c>
      <c r="AF35" s="74">
        <f t="shared" si="11"/>
        <v>3.9000000000000004</v>
      </c>
      <c r="AG35" s="75">
        <f t="shared" si="12"/>
        <v>-113.74455527847049</v>
      </c>
      <c r="AH35" s="60">
        <v>30</v>
      </c>
      <c r="AI35" s="82">
        <v>160</v>
      </c>
      <c r="AJ35" s="79">
        <f t="shared" si="13"/>
        <v>-181.99128844555278</v>
      </c>
      <c r="AK35" s="62">
        <v>30</v>
      </c>
      <c r="AL35" s="63" t="s">
        <v>16</v>
      </c>
      <c r="AM35" s="61">
        <f t="shared" si="14"/>
        <v>3</v>
      </c>
      <c r="AN35" s="64">
        <v>201</v>
      </c>
      <c r="AO35" s="56"/>
      <c r="AP35" s="83"/>
      <c r="AQ35" s="83"/>
      <c r="AR35" s="56"/>
      <c r="AS35" s="63"/>
    </row>
    <row r="36" spans="1:45" s="54" customFormat="1" ht="11.25">
      <c r="A36" s="80" t="s">
        <v>113</v>
      </c>
      <c r="B36" s="80" t="s">
        <v>118</v>
      </c>
      <c r="C36" s="80">
        <v>488426</v>
      </c>
      <c r="D36" s="80" t="s">
        <v>2</v>
      </c>
      <c r="E36" s="81" t="s">
        <v>47</v>
      </c>
      <c r="F36" s="81"/>
      <c r="G36" s="81"/>
      <c r="H36" s="81">
        <v>2005</v>
      </c>
      <c r="I36" s="56">
        <v>1</v>
      </c>
      <c r="J36" s="56">
        <v>5</v>
      </c>
      <c r="K36" s="93">
        <v>2018</v>
      </c>
      <c r="L36" s="84">
        <v>389.23</v>
      </c>
      <c r="M36" s="84">
        <v>999.99</v>
      </c>
      <c r="N36" s="84">
        <v>999.99</v>
      </c>
      <c r="O36" s="69">
        <f t="shared" si="0"/>
        <v>796.4033333333333</v>
      </c>
      <c r="P36" s="69">
        <f t="shared" si="1"/>
        <v>-596.4033333333333</v>
      </c>
      <c r="Q36" s="69">
        <f t="shared" si="2"/>
        <v>-594.9160432252701</v>
      </c>
      <c r="R36" s="70">
        <f t="shared" si="3"/>
        <v>-237.96641729010804</v>
      </c>
      <c r="S36" s="59"/>
      <c r="T36" s="63"/>
      <c r="U36" s="63"/>
      <c r="V36" s="87">
        <f t="shared" si="4"/>
        <v>0</v>
      </c>
      <c r="W36" s="69">
        <f t="shared" si="5"/>
        <v>0</v>
      </c>
      <c r="X36" s="71">
        <f t="shared" si="6"/>
        <v>0</v>
      </c>
      <c r="Y36" s="56"/>
      <c r="Z36" s="69">
        <f t="shared" si="7"/>
        <v>0</v>
      </c>
      <c r="AA36" s="72">
        <f t="shared" si="8"/>
        <v>0</v>
      </c>
      <c r="AB36" s="88"/>
      <c r="AC36" s="69">
        <f t="shared" si="9"/>
        <v>0</v>
      </c>
      <c r="AD36" s="72">
        <f t="shared" si="10"/>
        <v>0</v>
      </c>
      <c r="AE36" s="82"/>
      <c r="AF36" s="74">
        <f t="shared" si="11"/>
        <v>0</v>
      </c>
      <c r="AG36" s="75">
        <f t="shared" si="12"/>
        <v>-237.96641729010804</v>
      </c>
      <c r="AH36" s="60">
        <v>31</v>
      </c>
      <c r="AI36" s="82">
        <v>160</v>
      </c>
      <c r="AJ36" s="79">
        <f t="shared" si="13"/>
        <v>-380.7462676641728</v>
      </c>
      <c r="AK36" s="62">
        <v>33</v>
      </c>
      <c r="AL36" s="63" t="s">
        <v>16</v>
      </c>
      <c r="AM36" s="61">
        <f t="shared" si="14"/>
        <v>4</v>
      </c>
      <c r="AN36" s="64">
        <v>275</v>
      </c>
      <c r="AO36" s="56"/>
      <c r="AP36" s="83"/>
      <c r="AQ36" s="83"/>
      <c r="AR36" s="56"/>
      <c r="AS36" s="63"/>
    </row>
    <row r="37" spans="1:45" s="54" customFormat="1" ht="11.25">
      <c r="A37" s="80" t="s">
        <v>150</v>
      </c>
      <c r="B37" s="80" t="s">
        <v>157</v>
      </c>
      <c r="C37" s="80">
        <v>435815</v>
      </c>
      <c r="D37" s="80" t="s">
        <v>1</v>
      </c>
      <c r="E37" s="81" t="s">
        <v>47</v>
      </c>
      <c r="F37" s="81"/>
      <c r="G37" s="81"/>
      <c r="H37" s="81">
        <v>2004</v>
      </c>
      <c r="I37" s="56">
        <v>1</v>
      </c>
      <c r="J37" s="56">
        <v>5</v>
      </c>
      <c r="K37" s="93">
        <v>2018</v>
      </c>
      <c r="L37" s="84">
        <v>517.97</v>
      </c>
      <c r="M37" s="84">
        <v>999.99</v>
      </c>
      <c r="N37" s="84">
        <v>999.99</v>
      </c>
      <c r="O37" s="69">
        <f t="shared" si="0"/>
        <v>839.3166666666666</v>
      </c>
      <c r="P37" s="69">
        <f t="shared" si="1"/>
        <v>-639.3166666666666</v>
      </c>
      <c r="Q37" s="69">
        <f t="shared" si="2"/>
        <v>-637.7223607647547</v>
      </c>
      <c r="R37" s="70">
        <f t="shared" si="3"/>
        <v>-255.08894430590192</v>
      </c>
      <c r="S37" s="59"/>
      <c r="T37" s="63"/>
      <c r="U37" s="63"/>
      <c r="V37" s="87">
        <f t="shared" si="4"/>
        <v>0</v>
      </c>
      <c r="W37" s="69">
        <f t="shared" si="5"/>
        <v>0</v>
      </c>
      <c r="X37" s="71">
        <f t="shared" si="6"/>
        <v>0</v>
      </c>
      <c r="Y37" s="56"/>
      <c r="Z37" s="69">
        <f t="shared" si="7"/>
        <v>0</v>
      </c>
      <c r="AA37" s="72">
        <f t="shared" si="8"/>
        <v>0</v>
      </c>
      <c r="AB37" s="88"/>
      <c r="AC37" s="69">
        <f t="shared" si="9"/>
        <v>0</v>
      </c>
      <c r="AD37" s="72">
        <f t="shared" si="10"/>
        <v>0</v>
      </c>
      <c r="AE37" s="82"/>
      <c r="AF37" s="74">
        <f t="shared" si="11"/>
        <v>0</v>
      </c>
      <c r="AG37" s="75">
        <f t="shared" si="12"/>
        <v>-255.08894430590192</v>
      </c>
      <c r="AH37" s="60">
        <v>32</v>
      </c>
      <c r="AI37" s="82">
        <v>120</v>
      </c>
      <c r="AJ37" s="79">
        <f t="shared" si="13"/>
        <v>-306.1067331670823</v>
      </c>
      <c r="AK37" s="62">
        <v>31</v>
      </c>
      <c r="AL37" s="63" t="s">
        <v>16</v>
      </c>
      <c r="AM37" s="61">
        <f t="shared" si="14"/>
        <v>4</v>
      </c>
      <c r="AN37" s="64">
        <v>265</v>
      </c>
      <c r="AO37" s="56"/>
      <c r="AP37" s="83"/>
      <c r="AQ37" s="83"/>
      <c r="AR37" s="56"/>
      <c r="AS37" s="63"/>
    </row>
    <row r="38" spans="1:45" s="54" customFormat="1" ht="11.25">
      <c r="A38" s="80" t="s">
        <v>78</v>
      </c>
      <c r="B38" s="80" t="s">
        <v>173</v>
      </c>
      <c r="C38" s="91">
        <v>463328</v>
      </c>
      <c r="D38" s="80" t="s">
        <v>46</v>
      </c>
      <c r="E38" s="81" t="s">
        <v>47</v>
      </c>
      <c r="F38" s="81">
        <v>30</v>
      </c>
      <c r="G38" s="81">
        <v>10</v>
      </c>
      <c r="H38" s="81">
        <v>2007</v>
      </c>
      <c r="I38" s="56">
        <v>1</v>
      </c>
      <c r="J38" s="56">
        <v>5</v>
      </c>
      <c r="K38" s="93">
        <v>2018</v>
      </c>
      <c r="L38" s="84">
        <v>999.99</v>
      </c>
      <c r="M38" s="84" t="s">
        <v>43</v>
      </c>
      <c r="N38" s="84" t="s">
        <v>43</v>
      </c>
      <c r="O38" s="69">
        <f t="shared" si="0"/>
        <v>999.99</v>
      </c>
      <c r="P38" s="69">
        <f t="shared" si="1"/>
        <v>-799.99</v>
      </c>
      <c r="Q38" s="69">
        <f t="shared" si="2"/>
        <v>-797.995012468828</v>
      </c>
      <c r="R38" s="70">
        <f t="shared" si="3"/>
        <v>-319.19800498753125</v>
      </c>
      <c r="S38" s="59"/>
      <c r="T38" s="63"/>
      <c r="U38" s="63"/>
      <c r="V38" s="87">
        <f t="shared" si="4"/>
        <v>0</v>
      </c>
      <c r="W38" s="69">
        <f t="shared" si="5"/>
        <v>0</v>
      </c>
      <c r="X38" s="71">
        <f t="shared" si="6"/>
        <v>0</v>
      </c>
      <c r="Y38" s="56">
        <v>38</v>
      </c>
      <c r="Z38" s="69">
        <f t="shared" si="7"/>
        <v>59.375</v>
      </c>
      <c r="AA38" s="72">
        <f t="shared" si="8"/>
        <v>11.875</v>
      </c>
      <c r="AB38" s="88"/>
      <c r="AC38" s="69">
        <f t="shared" si="9"/>
        <v>0</v>
      </c>
      <c r="AD38" s="72">
        <f t="shared" si="10"/>
        <v>0</v>
      </c>
      <c r="AE38" s="82">
        <v>85</v>
      </c>
      <c r="AF38" s="74">
        <f t="shared" si="11"/>
        <v>4.25</v>
      </c>
      <c r="AG38" s="75">
        <f t="shared" si="12"/>
        <v>-303.07300498753125</v>
      </c>
      <c r="AH38" s="60">
        <v>33</v>
      </c>
      <c r="AI38" s="82">
        <v>200</v>
      </c>
      <c r="AJ38" s="79">
        <f t="shared" si="13"/>
        <v>-606.1460099750625</v>
      </c>
      <c r="AK38" s="62">
        <v>38</v>
      </c>
      <c r="AL38" s="63" t="s">
        <v>16</v>
      </c>
      <c r="AM38" s="61">
        <f t="shared" si="14"/>
        <v>2</v>
      </c>
      <c r="AN38" s="64" t="s">
        <v>62</v>
      </c>
      <c r="AO38" s="56"/>
      <c r="AP38" s="83"/>
      <c r="AQ38" s="83"/>
      <c r="AR38" s="56"/>
      <c r="AS38" s="63"/>
    </row>
    <row r="39" spans="1:45" s="54" customFormat="1" ht="11.25">
      <c r="A39" s="80" t="s">
        <v>66</v>
      </c>
      <c r="B39" s="80" t="s">
        <v>70</v>
      </c>
      <c r="C39" s="80">
        <v>481240</v>
      </c>
      <c r="D39" s="80" t="s">
        <v>3</v>
      </c>
      <c r="E39" s="81" t="s">
        <v>47</v>
      </c>
      <c r="F39" s="81">
        <v>18</v>
      </c>
      <c r="G39" s="81">
        <v>1</v>
      </c>
      <c r="H39" s="81">
        <v>2003</v>
      </c>
      <c r="I39" s="56">
        <v>1</v>
      </c>
      <c r="J39" s="56">
        <v>5</v>
      </c>
      <c r="K39" s="93">
        <v>2018</v>
      </c>
      <c r="L39" s="84">
        <v>999.99</v>
      </c>
      <c r="M39" s="84">
        <v>999.99</v>
      </c>
      <c r="N39" s="84">
        <v>999.99</v>
      </c>
      <c r="O39" s="69">
        <f t="shared" si="0"/>
        <v>999.9900000000001</v>
      </c>
      <c r="P39" s="69">
        <f t="shared" si="1"/>
        <v>-799.9900000000001</v>
      </c>
      <c r="Q39" s="69">
        <f t="shared" si="2"/>
        <v>-797.9950124688281</v>
      </c>
      <c r="R39" s="70">
        <f t="shared" si="3"/>
        <v>-319.19800498753125</v>
      </c>
      <c r="S39" s="59"/>
      <c r="T39" s="63"/>
      <c r="U39" s="63"/>
      <c r="V39" s="87">
        <f t="shared" si="4"/>
        <v>0</v>
      </c>
      <c r="W39" s="69">
        <f t="shared" si="5"/>
        <v>0</v>
      </c>
      <c r="X39" s="71">
        <f t="shared" si="6"/>
        <v>0</v>
      </c>
      <c r="Y39" s="56"/>
      <c r="Z39" s="69">
        <f t="shared" si="7"/>
        <v>0</v>
      </c>
      <c r="AA39" s="72">
        <f t="shared" si="8"/>
        <v>0</v>
      </c>
      <c r="AB39" s="88"/>
      <c r="AC39" s="69">
        <f t="shared" si="9"/>
        <v>0</v>
      </c>
      <c r="AD39" s="72">
        <f t="shared" si="10"/>
        <v>0</v>
      </c>
      <c r="AE39" s="82">
        <v>20</v>
      </c>
      <c r="AF39" s="74">
        <f t="shared" si="11"/>
        <v>1</v>
      </c>
      <c r="AG39" s="75">
        <f t="shared" si="12"/>
        <v>-318.19800498753125</v>
      </c>
      <c r="AH39" s="60">
        <v>34</v>
      </c>
      <c r="AI39" s="82">
        <v>100</v>
      </c>
      <c r="AJ39" s="79">
        <f t="shared" si="13"/>
        <v>-318.19800498753125</v>
      </c>
      <c r="AK39" s="62">
        <v>32</v>
      </c>
      <c r="AL39" s="63" t="s">
        <v>16</v>
      </c>
      <c r="AM39" s="61">
        <f t="shared" si="14"/>
        <v>3</v>
      </c>
      <c r="AN39" s="64">
        <v>118</v>
      </c>
      <c r="AO39" s="56"/>
      <c r="AP39" s="83"/>
      <c r="AQ39" s="83"/>
      <c r="AR39" s="56"/>
      <c r="AS39" s="63"/>
    </row>
    <row r="40" spans="1:45" s="54" customFormat="1" ht="11.25">
      <c r="A40" s="80" t="s">
        <v>114</v>
      </c>
      <c r="B40" s="80" t="s">
        <v>119</v>
      </c>
      <c r="C40" s="80">
        <v>466821</v>
      </c>
      <c r="D40" s="80" t="s">
        <v>4</v>
      </c>
      <c r="E40" s="81" t="s">
        <v>47</v>
      </c>
      <c r="F40" s="81"/>
      <c r="G40" s="81"/>
      <c r="H40" s="81">
        <v>2005</v>
      </c>
      <c r="I40" s="56">
        <v>1</v>
      </c>
      <c r="J40" s="56">
        <v>5</v>
      </c>
      <c r="K40" s="93">
        <v>2018</v>
      </c>
      <c r="L40" s="84">
        <v>999.99</v>
      </c>
      <c r="M40" s="84">
        <v>999.99</v>
      </c>
      <c r="N40" s="84">
        <v>999.99</v>
      </c>
      <c r="O40" s="69">
        <f t="shared" si="0"/>
        <v>999.9900000000001</v>
      </c>
      <c r="P40" s="69">
        <f t="shared" si="1"/>
        <v>-799.9900000000001</v>
      </c>
      <c r="Q40" s="69">
        <f t="shared" si="2"/>
        <v>-797.9950124688281</v>
      </c>
      <c r="R40" s="70">
        <f t="shared" si="3"/>
        <v>-319.19800498753125</v>
      </c>
      <c r="S40" s="59"/>
      <c r="T40" s="63"/>
      <c r="U40" s="63"/>
      <c r="V40" s="87">
        <f t="shared" si="4"/>
        <v>0</v>
      </c>
      <c r="W40" s="69">
        <f t="shared" si="5"/>
        <v>0</v>
      </c>
      <c r="X40" s="71">
        <f t="shared" si="6"/>
        <v>0</v>
      </c>
      <c r="Y40" s="56"/>
      <c r="Z40" s="69">
        <f t="shared" si="7"/>
        <v>0</v>
      </c>
      <c r="AA40" s="72">
        <f t="shared" si="8"/>
        <v>0</v>
      </c>
      <c r="AB40" s="88"/>
      <c r="AC40" s="69">
        <f t="shared" si="9"/>
        <v>0</v>
      </c>
      <c r="AD40" s="72">
        <f t="shared" si="10"/>
        <v>0</v>
      </c>
      <c r="AE40" s="82"/>
      <c r="AF40" s="74">
        <f t="shared" si="11"/>
        <v>0</v>
      </c>
      <c r="AG40" s="75">
        <f t="shared" si="12"/>
        <v>-319.19800498753125</v>
      </c>
      <c r="AH40" s="60">
        <v>35</v>
      </c>
      <c r="AI40" s="82">
        <v>160</v>
      </c>
      <c r="AJ40" s="79">
        <f t="shared" si="13"/>
        <v>-510.71680798005</v>
      </c>
      <c r="AK40" s="62">
        <v>34</v>
      </c>
      <c r="AL40" s="63" t="s">
        <v>16</v>
      </c>
      <c r="AM40" s="61">
        <f t="shared" si="14"/>
        <v>4</v>
      </c>
      <c r="AN40" s="64">
        <v>261</v>
      </c>
      <c r="AO40" s="56"/>
      <c r="AP40" s="83"/>
      <c r="AQ40" s="83"/>
      <c r="AR40" s="56"/>
      <c r="AS40" s="63"/>
    </row>
    <row r="41" spans="1:45" s="54" customFormat="1" ht="11.25">
      <c r="A41" s="80" t="s">
        <v>106</v>
      </c>
      <c r="B41" s="80" t="s">
        <v>130</v>
      </c>
      <c r="C41" s="80">
        <v>508052</v>
      </c>
      <c r="D41" s="80" t="s">
        <v>46</v>
      </c>
      <c r="E41" s="81" t="s">
        <v>47</v>
      </c>
      <c r="F41" s="81"/>
      <c r="G41" s="81"/>
      <c r="H41" s="81">
        <v>2005</v>
      </c>
      <c r="I41" s="56">
        <v>1</v>
      </c>
      <c r="J41" s="56">
        <v>5</v>
      </c>
      <c r="K41" s="93">
        <v>2018</v>
      </c>
      <c r="L41" s="84">
        <v>999.99</v>
      </c>
      <c r="M41" s="84">
        <v>999.99</v>
      </c>
      <c r="N41" s="84">
        <v>999.99</v>
      </c>
      <c r="O41" s="69">
        <f t="shared" si="0"/>
        <v>999.9900000000001</v>
      </c>
      <c r="P41" s="69">
        <f t="shared" si="1"/>
        <v>-799.9900000000001</v>
      </c>
      <c r="Q41" s="69">
        <f t="shared" si="2"/>
        <v>-797.9950124688281</v>
      </c>
      <c r="R41" s="70">
        <f t="shared" si="3"/>
        <v>-319.19800498753125</v>
      </c>
      <c r="S41" s="59"/>
      <c r="T41" s="63"/>
      <c r="U41" s="63"/>
      <c r="V41" s="87">
        <f t="shared" si="4"/>
        <v>0</v>
      </c>
      <c r="W41" s="69">
        <f t="shared" si="5"/>
        <v>0</v>
      </c>
      <c r="X41" s="71">
        <f t="shared" si="6"/>
        <v>0</v>
      </c>
      <c r="Y41" s="56"/>
      <c r="Z41" s="69">
        <f t="shared" si="7"/>
        <v>0</v>
      </c>
      <c r="AA41" s="72">
        <f t="shared" si="8"/>
        <v>0</v>
      </c>
      <c r="AB41" s="88"/>
      <c r="AC41" s="69">
        <f t="shared" si="9"/>
        <v>0</v>
      </c>
      <c r="AD41" s="72">
        <f t="shared" si="10"/>
        <v>0</v>
      </c>
      <c r="AE41" s="82"/>
      <c r="AF41" s="74">
        <f t="shared" si="11"/>
        <v>0</v>
      </c>
      <c r="AG41" s="75">
        <f t="shared" si="12"/>
        <v>-319.19800498753125</v>
      </c>
      <c r="AH41" s="60">
        <v>36</v>
      </c>
      <c r="AI41" s="82">
        <v>160</v>
      </c>
      <c r="AJ41" s="79">
        <f t="shared" si="13"/>
        <v>-510.71680798005</v>
      </c>
      <c r="AK41" s="62">
        <v>35</v>
      </c>
      <c r="AL41" s="63" t="s">
        <v>16</v>
      </c>
      <c r="AM41" s="61">
        <f t="shared" si="14"/>
        <v>4</v>
      </c>
      <c r="AN41" s="64">
        <v>227</v>
      </c>
      <c r="AO41" s="56"/>
      <c r="AP41" s="83"/>
      <c r="AQ41" s="83"/>
      <c r="AR41" s="56"/>
      <c r="AS41" s="63"/>
    </row>
    <row r="42" spans="1:45" s="54" customFormat="1" ht="11.25">
      <c r="A42" s="80" t="s">
        <v>135</v>
      </c>
      <c r="B42" s="80" t="s">
        <v>136</v>
      </c>
      <c r="C42" s="80">
        <v>485216</v>
      </c>
      <c r="D42" s="80" t="s">
        <v>46</v>
      </c>
      <c r="E42" s="81" t="s">
        <v>47</v>
      </c>
      <c r="F42" s="81"/>
      <c r="G42" s="81"/>
      <c r="H42" s="81">
        <v>2006</v>
      </c>
      <c r="I42" s="56">
        <v>1</v>
      </c>
      <c r="J42" s="56">
        <v>5</v>
      </c>
      <c r="K42" s="93">
        <v>2018</v>
      </c>
      <c r="L42" s="84">
        <v>999.99</v>
      </c>
      <c r="M42" s="84">
        <v>999.99</v>
      </c>
      <c r="N42" s="84">
        <v>999.99</v>
      </c>
      <c r="O42" s="69">
        <f t="shared" si="0"/>
        <v>999.9900000000001</v>
      </c>
      <c r="P42" s="69">
        <f t="shared" si="1"/>
        <v>-799.9900000000001</v>
      </c>
      <c r="Q42" s="69">
        <f t="shared" si="2"/>
        <v>-797.9950124688281</v>
      </c>
      <c r="R42" s="70">
        <f t="shared" si="3"/>
        <v>-319.19800498753125</v>
      </c>
      <c r="S42" s="59"/>
      <c r="T42" s="63"/>
      <c r="U42" s="63"/>
      <c r="V42" s="87">
        <f t="shared" si="4"/>
        <v>0</v>
      </c>
      <c r="W42" s="69">
        <f t="shared" si="5"/>
        <v>0</v>
      </c>
      <c r="X42" s="71">
        <f t="shared" si="6"/>
        <v>0</v>
      </c>
      <c r="Y42" s="56"/>
      <c r="Z42" s="69">
        <f t="shared" si="7"/>
        <v>0</v>
      </c>
      <c r="AA42" s="72">
        <f t="shared" si="8"/>
        <v>0</v>
      </c>
      <c r="AB42" s="88"/>
      <c r="AC42" s="69">
        <f t="shared" si="9"/>
        <v>0</v>
      </c>
      <c r="AD42" s="72">
        <f t="shared" si="10"/>
        <v>0</v>
      </c>
      <c r="AE42" s="82"/>
      <c r="AF42" s="74">
        <f t="shared" si="11"/>
        <v>0</v>
      </c>
      <c r="AG42" s="75">
        <f t="shared" si="12"/>
        <v>-319.19800498753125</v>
      </c>
      <c r="AH42" s="60">
        <v>37</v>
      </c>
      <c r="AI42" s="82">
        <v>180</v>
      </c>
      <c r="AJ42" s="79">
        <f t="shared" si="13"/>
        <v>-574.5564089775563</v>
      </c>
      <c r="AK42" s="62">
        <v>36</v>
      </c>
      <c r="AL42" s="63" t="s">
        <v>16</v>
      </c>
      <c r="AM42" s="61">
        <f t="shared" si="14"/>
        <v>4</v>
      </c>
      <c r="AN42" s="64">
        <v>266</v>
      </c>
      <c r="AO42" s="56"/>
      <c r="AP42" s="83"/>
      <c r="AQ42" s="83"/>
      <c r="AR42" s="56"/>
      <c r="AS42" s="63"/>
    </row>
    <row r="43" spans="1:45" s="54" customFormat="1" ht="11.25">
      <c r="A43" s="80" t="s">
        <v>79</v>
      </c>
      <c r="B43" s="80" t="s">
        <v>142</v>
      </c>
      <c r="C43" s="91">
        <v>489107</v>
      </c>
      <c r="D43" s="80" t="s">
        <v>3</v>
      </c>
      <c r="E43" s="81" t="s">
        <v>47</v>
      </c>
      <c r="F43" s="81"/>
      <c r="G43" s="81"/>
      <c r="H43" s="81">
        <v>2006</v>
      </c>
      <c r="I43" s="56">
        <v>1</v>
      </c>
      <c r="J43" s="56">
        <v>5</v>
      </c>
      <c r="K43" s="93">
        <v>2018</v>
      </c>
      <c r="L43" s="84">
        <v>999.99</v>
      </c>
      <c r="M43" s="84">
        <v>999.99</v>
      </c>
      <c r="N43" s="84">
        <v>999.99</v>
      </c>
      <c r="O43" s="69">
        <f t="shared" si="0"/>
        <v>999.9900000000001</v>
      </c>
      <c r="P43" s="69">
        <f t="shared" si="1"/>
        <v>-799.9900000000001</v>
      </c>
      <c r="Q43" s="69">
        <f t="shared" si="2"/>
        <v>-797.9950124688281</v>
      </c>
      <c r="R43" s="70">
        <f t="shared" si="3"/>
        <v>-319.19800498753125</v>
      </c>
      <c r="S43" s="59"/>
      <c r="T43" s="63"/>
      <c r="U43" s="63"/>
      <c r="V43" s="87">
        <f t="shared" si="4"/>
        <v>0</v>
      </c>
      <c r="W43" s="69">
        <f t="shared" si="5"/>
        <v>0</v>
      </c>
      <c r="X43" s="71">
        <f t="shared" si="6"/>
        <v>0</v>
      </c>
      <c r="Y43" s="56"/>
      <c r="Z43" s="69">
        <f t="shared" si="7"/>
        <v>0</v>
      </c>
      <c r="AA43" s="72">
        <f t="shared" si="8"/>
        <v>0</v>
      </c>
      <c r="AB43" s="88"/>
      <c r="AC43" s="69">
        <f t="shared" si="9"/>
        <v>0</v>
      </c>
      <c r="AD43" s="72">
        <f t="shared" si="10"/>
        <v>0</v>
      </c>
      <c r="AE43" s="82"/>
      <c r="AF43" s="74">
        <f t="shared" si="11"/>
        <v>0</v>
      </c>
      <c r="AG43" s="75">
        <f t="shared" si="12"/>
        <v>-319.19800498753125</v>
      </c>
      <c r="AH43" s="60">
        <v>38</v>
      </c>
      <c r="AI43" s="82">
        <v>180</v>
      </c>
      <c r="AJ43" s="79">
        <f t="shared" si="13"/>
        <v>-574.5564089775563</v>
      </c>
      <c r="AK43" s="62">
        <v>37</v>
      </c>
      <c r="AL43" s="63" t="s">
        <v>16</v>
      </c>
      <c r="AM43" s="61">
        <f t="shared" si="14"/>
        <v>4</v>
      </c>
      <c r="AN43" s="64">
        <v>317</v>
      </c>
      <c r="AO43" s="56"/>
      <c r="AP43" s="83"/>
      <c r="AQ43" s="83"/>
      <c r="AR43" s="56"/>
      <c r="AS43" s="63"/>
    </row>
    <row r="44" spans="1:45" s="54" customFormat="1" ht="11.25">
      <c r="A44" s="80" t="s">
        <v>167</v>
      </c>
      <c r="B44" s="80" t="s">
        <v>171</v>
      </c>
      <c r="C44" s="91">
        <v>474375</v>
      </c>
      <c r="D44" s="80" t="s">
        <v>2</v>
      </c>
      <c r="E44" s="81" t="s">
        <v>47</v>
      </c>
      <c r="F44" s="81"/>
      <c r="G44" s="81"/>
      <c r="H44" s="81">
        <v>2007</v>
      </c>
      <c r="I44" s="56">
        <v>1</v>
      </c>
      <c r="J44" s="56">
        <v>5</v>
      </c>
      <c r="K44" s="93">
        <v>2018</v>
      </c>
      <c r="L44" s="84">
        <v>999.99</v>
      </c>
      <c r="M44" s="84" t="s">
        <v>43</v>
      </c>
      <c r="N44" s="84" t="s">
        <v>43</v>
      </c>
      <c r="O44" s="69">
        <f t="shared" si="0"/>
        <v>999.99</v>
      </c>
      <c r="P44" s="69">
        <f t="shared" si="1"/>
        <v>-799.99</v>
      </c>
      <c r="Q44" s="69">
        <f t="shared" si="2"/>
        <v>-797.995012468828</v>
      </c>
      <c r="R44" s="70">
        <f t="shared" si="3"/>
        <v>-319.19800498753125</v>
      </c>
      <c r="S44" s="59"/>
      <c r="T44" s="63"/>
      <c r="U44" s="63"/>
      <c r="V44" s="87">
        <f t="shared" si="4"/>
        <v>0</v>
      </c>
      <c r="W44" s="69">
        <f t="shared" si="5"/>
        <v>0</v>
      </c>
      <c r="X44" s="71">
        <f t="shared" si="6"/>
        <v>0</v>
      </c>
      <c r="Y44" s="56"/>
      <c r="Z44" s="69">
        <f t="shared" si="7"/>
        <v>0</v>
      </c>
      <c r="AA44" s="72">
        <f t="shared" si="8"/>
        <v>0</v>
      </c>
      <c r="AB44" s="88"/>
      <c r="AC44" s="69">
        <f t="shared" si="9"/>
        <v>0</v>
      </c>
      <c r="AD44" s="72">
        <f t="shared" si="10"/>
        <v>0</v>
      </c>
      <c r="AE44" s="82"/>
      <c r="AF44" s="74">
        <f t="shared" si="11"/>
        <v>0</v>
      </c>
      <c r="AG44" s="75">
        <f t="shared" si="12"/>
        <v>-319.19800498753125</v>
      </c>
      <c r="AH44" s="60">
        <v>39</v>
      </c>
      <c r="AI44" s="82">
        <v>200</v>
      </c>
      <c r="AJ44" s="79">
        <f t="shared" si="13"/>
        <v>-638.3960099750625</v>
      </c>
      <c r="AK44" s="62">
        <v>39</v>
      </c>
      <c r="AL44" s="63" t="s">
        <v>16</v>
      </c>
      <c r="AM44" s="61">
        <f t="shared" si="14"/>
        <v>4</v>
      </c>
      <c r="AN44" s="64" t="s">
        <v>62</v>
      </c>
      <c r="AO44" s="56"/>
      <c r="AP44" s="83"/>
      <c r="AQ44" s="83"/>
      <c r="AR44" s="56"/>
      <c r="AS44" s="63"/>
    </row>
    <row r="45" spans="1:45" ht="12">
      <c r="A45" s="65"/>
      <c r="B45" s="65"/>
      <c r="C45" s="65"/>
      <c r="D45" s="65"/>
      <c r="E45" s="66"/>
      <c r="F45" s="66"/>
      <c r="G45" s="66"/>
      <c r="H45" s="66"/>
      <c r="I45" s="66"/>
      <c r="J45" s="66"/>
      <c r="K45" s="66"/>
      <c r="L45" s="65"/>
      <c r="M45" s="65"/>
      <c r="N45" s="65"/>
      <c r="O45" s="65"/>
      <c r="P45" s="65"/>
      <c r="Q45" s="65"/>
      <c r="R45" s="65"/>
      <c r="S45" s="66"/>
      <c r="T45" s="66"/>
      <c r="U45" s="66"/>
      <c r="V45" s="66"/>
      <c r="W45" s="65"/>
      <c r="X45" s="65"/>
      <c r="Y45" s="66"/>
      <c r="Z45" s="65"/>
      <c r="AA45" s="65"/>
      <c r="AB45" s="65"/>
      <c r="AC45" s="66"/>
      <c r="AD45" s="65"/>
      <c r="AE45" s="66"/>
      <c r="AF45" s="67"/>
      <c r="AG45" s="76"/>
      <c r="AH45" s="68"/>
      <c r="AI45" s="66"/>
      <c r="AJ45" s="76"/>
      <c r="AK45" s="68"/>
      <c r="AL45" s="66"/>
      <c r="AM45" s="66"/>
      <c r="AN45" s="66"/>
      <c r="AO45" s="66"/>
      <c r="AP45" s="66"/>
      <c r="AQ45" s="66"/>
      <c r="AR45" s="66"/>
      <c r="AS45" s="66"/>
    </row>
    <row r="46" spans="1:45" ht="12">
      <c r="A46" s="65"/>
      <c r="B46" s="65"/>
      <c r="C46" s="65"/>
      <c r="D46" s="65"/>
      <c r="E46" s="66"/>
      <c r="F46" s="66"/>
      <c r="G46" s="66"/>
      <c r="H46" s="66"/>
      <c r="I46" s="66"/>
      <c r="J46" s="66"/>
      <c r="K46" s="66"/>
      <c r="L46" s="65"/>
      <c r="M46" s="65"/>
      <c r="N46" s="65"/>
      <c r="O46" s="65"/>
      <c r="P46" s="65"/>
      <c r="Q46" s="65"/>
      <c r="R46" s="65"/>
      <c r="S46" s="66"/>
      <c r="T46" s="66"/>
      <c r="U46" s="66"/>
      <c r="V46" s="66"/>
      <c r="W46" s="65"/>
      <c r="X46" s="65"/>
      <c r="Y46" s="66"/>
      <c r="Z46" s="65"/>
      <c r="AA46" s="65"/>
      <c r="AB46" s="65"/>
      <c r="AC46" s="66"/>
      <c r="AD46" s="65"/>
      <c r="AE46" s="66"/>
      <c r="AF46" s="67"/>
      <c r="AG46" s="76"/>
      <c r="AH46" s="68"/>
      <c r="AI46" s="66"/>
      <c r="AJ46" s="76"/>
      <c r="AK46" s="68"/>
      <c r="AL46" s="66"/>
      <c r="AM46" s="66"/>
      <c r="AN46" s="66"/>
      <c r="AO46" s="66"/>
      <c r="AP46" s="66"/>
      <c r="AQ46" s="66"/>
      <c r="AR46" s="66"/>
      <c r="AS46" s="66"/>
    </row>
    <row r="47" spans="1:45" ht="12">
      <c r="A47" s="65"/>
      <c r="B47" s="65"/>
      <c r="C47" s="65"/>
      <c r="D47" s="65"/>
      <c r="E47" s="66"/>
      <c r="F47" s="66"/>
      <c r="G47" s="66"/>
      <c r="H47" s="66"/>
      <c r="I47" s="66"/>
      <c r="J47" s="66"/>
      <c r="K47" s="66"/>
      <c r="L47" s="65"/>
      <c r="M47" s="65"/>
      <c r="N47" s="65"/>
      <c r="O47" s="65"/>
      <c r="P47" s="65"/>
      <c r="Q47" s="65"/>
      <c r="R47" s="65"/>
      <c r="S47" s="66"/>
      <c r="T47" s="66"/>
      <c r="U47" s="66"/>
      <c r="V47" s="66"/>
      <c r="W47" s="65"/>
      <c r="X47" s="65"/>
      <c r="Y47" s="66"/>
      <c r="Z47" s="65"/>
      <c r="AA47" s="65"/>
      <c r="AB47" s="65"/>
      <c r="AC47" s="66"/>
      <c r="AD47" s="65"/>
      <c r="AE47" s="66"/>
      <c r="AF47" s="67"/>
      <c r="AG47" s="76"/>
      <c r="AH47" s="68"/>
      <c r="AI47" s="66"/>
      <c r="AJ47" s="76"/>
      <c r="AK47" s="68"/>
      <c r="AL47" s="66"/>
      <c r="AM47" s="66"/>
      <c r="AN47" s="66"/>
      <c r="AO47" s="66"/>
      <c r="AP47" s="66"/>
      <c r="AQ47" s="66"/>
      <c r="AR47" s="66"/>
      <c r="AS47" s="66"/>
    </row>
    <row r="48" spans="1:45" ht="12">
      <c r="A48" s="65"/>
      <c r="B48" s="65"/>
      <c r="C48" s="65"/>
      <c r="D48" s="65"/>
      <c r="E48" s="66"/>
      <c r="F48" s="66"/>
      <c r="G48" s="66"/>
      <c r="H48" s="66"/>
      <c r="I48" s="66"/>
      <c r="J48" s="66"/>
      <c r="K48" s="66"/>
      <c r="L48" s="65"/>
      <c r="M48" s="65"/>
      <c r="N48" s="65"/>
      <c r="O48" s="65"/>
      <c r="P48" s="65"/>
      <c r="Q48" s="65"/>
      <c r="R48" s="65"/>
      <c r="S48" s="66"/>
      <c r="T48" s="66"/>
      <c r="U48" s="66"/>
      <c r="V48" s="66"/>
      <c r="W48" s="65"/>
      <c r="X48" s="65"/>
      <c r="Y48" s="66"/>
      <c r="Z48" s="65"/>
      <c r="AA48" s="65"/>
      <c r="AB48" s="65"/>
      <c r="AC48" s="66"/>
      <c r="AD48" s="65"/>
      <c r="AE48" s="66"/>
      <c r="AF48" s="67"/>
      <c r="AG48" s="76"/>
      <c r="AH48" s="68"/>
      <c r="AI48" s="66"/>
      <c r="AJ48" s="76"/>
      <c r="AK48" s="68"/>
      <c r="AL48" s="66"/>
      <c r="AM48" s="66"/>
      <c r="AN48" s="66"/>
      <c r="AO48" s="66"/>
      <c r="AP48" s="66"/>
      <c r="AQ48" s="66"/>
      <c r="AR48" s="66"/>
      <c r="AS48" s="66"/>
    </row>
    <row r="49" spans="1:45" ht="12">
      <c r="A49" s="65"/>
      <c r="B49" s="65"/>
      <c r="C49" s="65"/>
      <c r="D49" s="65"/>
      <c r="E49" s="66"/>
      <c r="F49" s="66"/>
      <c r="G49" s="66"/>
      <c r="H49" s="66"/>
      <c r="I49" s="66"/>
      <c r="J49" s="66"/>
      <c r="K49" s="66"/>
      <c r="L49" s="65"/>
      <c r="M49" s="65"/>
      <c r="N49" s="65"/>
      <c r="O49" s="65"/>
      <c r="P49" s="65"/>
      <c r="Q49" s="65"/>
      <c r="R49" s="65"/>
      <c r="S49" s="66"/>
      <c r="T49" s="66"/>
      <c r="U49" s="66"/>
      <c r="V49" s="66"/>
      <c r="W49" s="65"/>
      <c r="X49" s="65"/>
      <c r="Y49" s="66"/>
      <c r="Z49" s="65"/>
      <c r="AA49" s="65"/>
      <c r="AB49" s="65"/>
      <c r="AC49" s="66"/>
      <c r="AD49" s="65"/>
      <c r="AE49" s="66"/>
      <c r="AF49" s="67"/>
      <c r="AG49" s="76"/>
      <c r="AH49" s="68"/>
      <c r="AI49" s="66"/>
      <c r="AJ49" s="76"/>
      <c r="AK49" s="68"/>
      <c r="AL49" s="66"/>
      <c r="AM49" s="66"/>
      <c r="AN49" s="66"/>
      <c r="AO49" s="66"/>
      <c r="AP49" s="66"/>
      <c r="AQ49" s="66"/>
      <c r="AR49" s="66"/>
      <c r="AS49" s="66"/>
    </row>
    <row r="50" spans="1:45" ht="12">
      <c r="A50" s="65"/>
      <c r="B50" s="65"/>
      <c r="C50" s="65"/>
      <c r="D50" s="65"/>
      <c r="E50" s="66"/>
      <c r="F50" s="66"/>
      <c r="G50" s="66"/>
      <c r="H50" s="66"/>
      <c r="I50" s="66"/>
      <c r="J50" s="66"/>
      <c r="K50" s="66"/>
      <c r="L50" s="65"/>
      <c r="M50" s="65"/>
      <c r="N50" s="65"/>
      <c r="O50" s="65"/>
      <c r="P50" s="65"/>
      <c r="Q50" s="65"/>
      <c r="R50" s="65"/>
      <c r="S50" s="66"/>
      <c r="T50" s="66"/>
      <c r="U50" s="66"/>
      <c r="V50" s="66"/>
      <c r="W50" s="65"/>
      <c r="X50" s="65"/>
      <c r="Y50" s="66"/>
      <c r="Z50" s="65"/>
      <c r="AA50" s="65"/>
      <c r="AB50" s="65"/>
      <c r="AC50" s="66"/>
      <c r="AD50" s="65"/>
      <c r="AE50" s="66"/>
      <c r="AF50" s="67"/>
      <c r="AG50" s="76"/>
      <c r="AH50" s="68"/>
      <c r="AI50" s="66"/>
      <c r="AJ50" s="76"/>
      <c r="AK50" s="68"/>
      <c r="AL50" s="66"/>
      <c r="AM50" s="66"/>
      <c r="AN50" s="66"/>
      <c r="AO50" s="66"/>
      <c r="AP50" s="66"/>
      <c r="AQ50" s="66"/>
      <c r="AR50" s="66"/>
      <c r="AS50" s="66"/>
    </row>
    <row r="51" spans="1:45" ht="12">
      <c r="A51" s="65"/>
      <c r="B51" s="65"/>
      <c r="C51" s="65"/>
      <c r="D51" s="65"/>
      <c r="E51" s="66"/>
      <c r="F51" s="66"/>
      <c r="G51" s="66"/>
      <c r="H51" s="66"/>
      <c r="I51" s="66"/>
      <c r="J51" s="66"/>
      <c r="K51" s="66"/>
      <c r="L51" s="65"/>
      <c r="M51" s="65"/>
      <c r="N51" s="65"/>
      <c r="O51" s="65"/>
      <c r="P51" s="65"/>
      <c r="Q51" s="65"/>
      <c r="R51" s="65"/>
      <c r="S51" s="66"/>
      <c r="T51" s="66"/>
      <c r="U51" s="66"/>
      <c r="V51" s="66"/>
      <c r="W51" s="65"/>
      <c r="X51" s="65"/>
      <c r="Y51" s="66"/>
      <c r="Z51" s="65"/>
      <c r="AA51" s="65"/>
      <c r="AB51" s="65"/>
      <c r="AC51" s="66"/>
      <c r="AD51" s="65"/>
      <c r="AE51" s="66"/>
      <c r="AF51" s="67"/>
      <c r="AG51" s="76"/>
      <c r="AH51" s="68"/>
      <c r="AI51" s="66"/>
      <c r="AJ51" s="76"/>
      <c r="AK51" s="68"/>
      <c r="AL51" s="66"/>
      <c r="AM51" s="66"/>
      <c r="AN51" s="66"/>
      <c r="AO51" s="66"/>
      <c r="AP51" s="66"/>
      <c r="AQ51" s="66"/>
      <c r="AR51" s="66"/>
      <c r="AS51" s="66"/>
    </row>
    <row r="52" spans="1:45" ht="12">
      <c r="A52" s="65"/>
      <c r="B52" s="65"/>
      <c r="C52" s="65"/>
      <c r="D52" s="65"/>
      <c r="E52" s="66"/>
      <c r="F52" s="66"/>
      <c r="G52" s="66"/>
      <c r="H52" s="66"/>
      <c r="I52" s="66"/>
      <c r="J52" s="66"/>
      <c r="K52" s="66"/>
      <c r="L52" s="65"/>
      <c r="M52" s="65"/>
      <c r="N52" s="65"/>
      <c r="O52" s="65"/>
      <c r="P52" s="65"/>
      <c r="Q52" s="65"/>
      <c r="R52" s="65"/>
      <c r="S52" s="66"/>
      <c r="T52" s="66"/>
      <c r="U52" s="66"/>
      <c r="V52" s="66"/>
      <c r="W52" s="65"/>
      <c r="X52" s="65"/>
      <c r="Y52" s="66"/>
      <c r="Z52" s="65"/>
      <c r="AA52" s="65"/>
      <c r="AB52" s="65"/>
      <c r="AC52" s="66"/>
      <c r="AD52" s="65"/>
      <c r="AE52" s="66"/>
      <c r="AF52" s="67"/>
      <c r="AG52" s="76"/>
      <c r="AH52" s="68"/>
      <c r="AI52" s="66"/>
      <c r="AJ52" s="76"/>
      <c r="AK52" s="68"/>
      <c r="AL52" s="66"/>
      <c r="AM52" s="66"/>
      <c r="AN52" s="66"/>
      <c r="AO52" s="66"/>
      <c r="AP52" s="66"/>
      <c r="AQ52" s="66"/>
      <c r="AR52" s="66"/>
      <c r="AS52" s="66"/>
    </row>
    <row r="53" spans="1:45" ht="12">
      <c r="A53" s="65"/>
      <c r="B53" s="65"/>
      <c r="C53" s="65"/>
      <c r="D53" s="65"/>
      <c r="E53" s="66"/>
      <c r="F53" s="66"/>
      <c r="G53" s="66"/>
      <c r="H53" s="66"/>
      <c r="I53" s="66"/>
      <c r="J53" s="66"/>
      <c r="K53" s="66"/>
      <c r="L53" s="65"/>
      <c r="M53" s="65"/>
      <c r="N53" s="65"/>
      <c r="O53" s="65"/>
      <c r="P53" s="65"/>
      <c r="Q53" s="65"/>
      <c r="R53" s="65"/>
      <c r="S53" s="66"/>
      <c r="T53" s="66"/>
      <c r="U53" s="66"/>
      <c r="V53" s="66"/>
      <c r="W53" s="65"/>
      <c r="X53" s="65"/>
      <c r="Y53" s="66"/>
      <c r="Z53" s="65"/>
      <c r="AA53" s="65"/>
      <c r="AB53" s="65"/>
      <c r="AC53" s="66"/>
      <c r="AD53" s="65"/>
      <c r="AE53" s="66"/>
      <c r="AF53" s="67"/>
      <c r="AG53" s="76"/>
      <c r="AH53" s="68"/>
      <c r="AI53" s="66"/>
      <c r="AJ53" s="76"/>
      <c r="AK53" s="68"/>
      <c r="AL53" s="66"/>
      <c r="AM53" s="66"/>
      <c r="AN53" s="66"/>
      <c r="AO53" s="66"/>
      <c r="AP53" s="66"/>
      <c r="AQ53" s="66"/>
      <c r="AR53" s="66"/>
      <c r="AS53" s="66"/>
    </row>
  </sheetData>
  <sheetProtection password="D170" sheet="1" formatCells="0" formatColumns="0" formatRows="0" insertColumns="0" insertRows="0" insertHyperlinks="0" deleteColumns="0" deleteRows="0" sort="0" autoFilter="0" pivotTables="0"/>
  <mergeCells count="26">
    <mergeCell ref="AE1:AF1"/>
    <mergeCell ref="AB3:AB4"/>
    <mergeCell ref="AB1:AD2"/>
    <mergeCell ref="W3:W4"/>
    <mergeCell ref="Z3:Z4"/>
    <mergeCell ref="AC3:AC4"/>
    <mergeCell ref="L4:O4"/>
    <mergeCell ref="R3:R4"/>
    <mergeCell ref="AI1:AK4"/>
    <mergeCell ref="AG1:AG5"/>
    <mergeCell ref="AH1:AH5"/>
    <mergeCell ref="S1:AA1"/>
    <mergeCell ref="X3:X4"/>
    <mergeCell ref="AA3:AA4"/>
    <mergeCell ref="AF3:AF4"/>
    <mergeCell ref="AD3:AD4"/>
    <mergeCell ref="S3:V3"/>
    <mergeCell ref="S4:V4"/>
    <mergeCell ref="B1:D1"/>
    <mergeCell ref="B4:D4"/>
    <mergeCell ref="B3:D3"/>
    <mergeCell ref="L1:R2"/>
    <mergeCell ref="E1:E4"/>
    <mergeCell ref="F1:H4"/>
    <mergeCell ref="I1:K4"/>
    <mergeCell ref="L3:O3"/>
  </mergeCells>
  <dataValidations count="6">
    <dataValidation type="list" allowBlank="1" showInputMessage="1" showErrorMessage="1" sqref="AO6:AO44">
      <formula1>"Oui , Non"</formula1>
    </dataValidation>
    <dataValidation type="list" allowBlank="1" showInputMessage="1" showErrorMessage="1" sqref="AL6:AL44">
      <formula1>"Oui, Non"</formula1>
    </dataValidation>
    <dataValidation type="list" allowBlank="1" showInputMessage="1" showErrorMessage="1" sqref="AP6:AP44">
      <formula1>"11-12, 13-15"</formula1>
    </dataValidation>
    <dataValidation type="list" allowBlank="1" showInputMessage="1" showErrorMessage="1" sqref="E6:E44">
      <formula1>"H , F"</formula1>
    </dataValidation>
    <dataValidation type="list" allowBlank="1" showInputMessage="1" showErrorMessage="1" sqref="AQ6:AQ44">
      <formula1>"Performance,Formation"</formula1>
    </dataValidation>
    <dataValidation type="list" allowBlank="1" showInputMessage="1" showErrorMessage="1" sqref="AR6:AR44">
      <formula1>"Nationale,Régionale,Locale"</formula1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34"/>
  <colBreaks count="1" manualBreakCount="1">
    <brk id="1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Ducommun and partners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jdu</dc:creator>
  <cp:keywords/>
  <dc:description/>
  <cp:lastModifiedBy>Utilisateur Microsoft Office</cp:lastModifiedBy>
  <cp:lastPrinted>2017-05-01T22:49:42Z</cp:lastPrinted>
  <dcterms:created xsi:type="dcterms:W3CDTF">2011-04-29T13:12:57Z</dcterms:created>
  <dcterms:modified xsi:type="dcterms:W3CDTF">2018-04-30T20:21:47Z</dcterms:modified>
  <cp:category/>
  <cp:version/>
  <cp:contentType/>
  <cp:contentStatus/>
</cp:coreProperties>
</file>