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pittier\Desktop\"/>
    </mc:Choice>
  </mc:AlternateContent>
  <bookViews>
    <workbookView xWindow="0" yWindow="0" windowWidth="28800" windowHeight="12300" activeTab="1"/>
  </bookViews>
  <sheets>
    <sheet name="Filles" sheetId="4" r:id="rId1"/>
    <sheet name="Garçons" sheetId="5" r:id="rId2"/>
  </sheets>
  <definedNames>
    <definedName name="_xlnm._FilterDatabase" localSheetId="0" hidden="1">#N/A</definedName>
    <definedName name="_xlnm._FilterDatabase" localSheetId="1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5" l="1"/>
  <c r="N7" i="5"/>
  <c r="N16" i="5"/>
  <c r="N6" i="5"/>
  <c r="N12" i="5"/>
  <c r="N11" i="5"/>
  <c r="N9" i="5"/>
  <c r="N10" i="5"/>
  <c r="N14" i="5"/>
  <c r="N13" i="5"/>
  <c r="N8" i="5"/>
  <c r="O3" i="5"/>
  <c r="O15" i="5"/>
  <c r="P15" i="5"/>
  <c r="S15" i="5"/>
  <c r="S7" i="5"/>
  <c r="S16" i="5"/>
  <c r="S6" i="5"/>
  <c r="S12" i="5"/>
  <c r="S11" i="5"/>
  <c r="S9" i="5"/>
  <c r="S10" i="5"/>
  <c r="S14" i="5"/>
  <c r="S13" i="5"/>
  <c r="S8" i="5"/>
  <c r="T3" i="5"/>
  <c r="T15" i="5"/>
  <c r="U15" i="5"/>
  <c r="W3" i="5"/>
  <c r="W15" i="5"/>
  <c r="X15" i="5"/>
  <c r="Z3" i="5"/>
  <c r="Z15" i="5"/>
  <c r="AA15" i="5"/>
  <c r="AC15" i="5"/>
  <c r="AD15" i="5"/>
  <c r="AG15" i="5"/>
  <c r="O8" i="5"/>
  <c r="P8" i="5"/>
  <c r="T8" i="5"/>
  <c r="U8" i="5"/>
  <c r="W8" i="5"/>
  <c r="X8" i="5"/>
  <c r="Z8" i="5"/>
  <c r="AA8" i="5"/>
  <c r="AC8" i="5"/>
  <c r="AD8" i="5"/>
  <c r="AG8" i="5"/>
  <c r="O13" i="5"/>
  <c r="P13" i="5"/>
  <c r="T13" i="5"/>
  <c r="U13" i="5"/>
  <c r="W13" i="5"/>
  <c r="X13" i="5"/>
  <c r="Z13" i="5"/>
  <c r="AA13" i="5"/>
  <c r="AC13" i="5"/>
  <c r="AD13" i="5"/>
  <c r="AG13" i="5"/>
  <c r="O14" i="5"/>
  <c r="P14" i="5"/>
  <c r="T14" i="5"/>
  <c r="U14" i="5"/>
  <c r="W14" i="5"/>
  <c r="X14" i="5"/>
  <c r="Z14" i="5"/>
  <c r="AA14" i="5"/>
  <c r="AC14" i="5"/>
  <c r="AD14" i="5"/>
  <c r="AG14" i="5"/>
  <c r="O16" i="5"/>
  <c r="P16" i="5"/>
  <c r="T16" i="5"/>
  <c r="U16" i="5"/>
  <c r="W16" i="5"/>
  <c r="X16" i="5"/>
  <c r="Z16" i="5"/>
  <c r="AA16" i="5"/>
  <c r="AC16" i="5"/>
  <c r="AD16" i="5"/>
  <c r="AG16" i="5"/>
  <c r="AJ15" i="5"/>
  <c r="AJ14" i="5"/>
  <c r="AJ16" i="5"/>
  <c r="O9" i="5"/>
  <c r="P9" i="5"/>
  <c r="O10" i="5"/>
  <c r="P10" i="5"/>
  <c r="N7" i="4"/>
  <c r="O7" i="4"/>
  <c r="P7" i="4"/>
  <c r="S7" i="4"/>
  <c r="S6" i="4"/>
  <c r="T3" i="4"/>
  <c r="T7" i="4"/>
  <c r="U7" i="4"/>
  <c r="W3" i="4"/>
  <c r="W7" i="4"/>
  <c r="X7" i="4"/>
  <c r="Z3" i="4"/>
  <c r="Z7" i="4"/>
  <c r="AA7" i="4"/>
  <c r="AC7" i="4"/>
  <c r="AD7" i="4"/>
  <c r="AG7" i="4"/>
  <c r="AJ12" i="5"/>
  <c r="AJ7" i="5"/>
  <c r="AJ11" i="5"/>
  <c r="AJ9" i="5"/>
  <c r="AJ10" i="5"/>
  <c r="Z7" i="5"/>
  <c r="AA7" i="5"/>
  <c r="Z12" i="5"/>
  <c r="AA12" i="5"/>
  <c r="Z11" i="5"/>
  <c r="AA11" i="5"/>
  <c r="Z9" i="5"/>
  <c r="AA9" i="5"/>
  <c r="Z10" i="5"/>
  <c r="AA10" i="5"/>
  <c r="AC7" i="5"/>
  <c r="AC12" i="5"/>
  <c r="AC11" i="5"/>
  <c r="AC9" i="5"/>
  <c r="AC10" i="5"/>
  <c r="N6" i="4"/>
  <c r="O6" i="4"/>
  <c r="P6" i="4"/>
  <c r="O7" i="5"/>
  <c r="P7" i="5"/>
  <c r="O12" i="5"/>
  <c r="P12" i="5"/>
  <c r="O11" i="5"/>
  <c r="P11" i="5"/>
  <c r="O6" i="5"/>
  <c r="T12" i="5"/>
  <c r="U12" i="5"/>
  <c r="W12" i="5"/>
  <c r="X12" i="5"/>
  <c r="AD12" i="5"/>
  <c r="AG12" i="5"/>
  <c r="T9" i="5"/>
  <c r="U9" i="5"/>
  <c r="W9" i="5"/>
  <c r="X9" i="5"/>
  <c r="AD9" i="5"/>
  <c r="AG9" i="5"/>
  <c r="T11" i="5"/>
  <c r="U11" i="5"/>
  <c r="W11" i="5"/>
  <c r="X11" i="5"/>
  <c r="AD11" i="5"/>
  <c r="AG11" i="5"/>
  <c r="T10" i="5"/>
  <c r="U10" i="5"/>
  <c r="W10" i="5"/>
  <c r="X10" i="5"/>
  <c r="AD10" i="5"/>
  <c r="AG10" i="5"/>
  <c r="W7" i="5"/>
  <c r="X7" i="5"/>
  <c r="AJ6" i="5"/>
  <c r="Z6" i="5"/>
  <c r="AA6" i="5"/>
  <c r="AC6" i="5"/>
  <c r="AC6" i="4"/>
  <c r="W6" i="4"/>
  <c r="X6" i="4"/>
  <c r="W6" i="5"/>
  <c r="X6" i="5"/>
  <c r="T7" i="5"/>
  <c r="U7" i="5"/>
  <c r="Z6" i="4"/>
  <c r="AA6" i="4"/>
  <c r="T6" i="4"/>
  <c r="U6" i="4"/>
  <c r="T6" i="5"/>
  <c r="U6" i="5"/>
  <c r="AD7" i="5"/>
  <c r="AG7" i="5"/>
  <c r="AD6" i="4"/>
  <c r="AG6" i="4"/>
  <c r="P6" i="5"/>
  <c r="AD6" i="5"/>
  <c r="AG6" i="5"/>
</calcChain>
</file>

<file path=xl/comments1.xml><?xml version="1.0" encoding="utf-8"?>
<comments xmlns="http://schemas.openxmlformats.org/spreadsheetml/2006/main">
  <authors>
    <author>Jérôme Ducommun</author>
  </authors>
  <commentList>
    <comment ref="M5" authorId="0" shapeId="0">
      <text>
        <r>
          <rPr>
            <sz val="9"/>
            <color indexed="81"/>
            <rFont val="Tahoma"/>
            <family val="2"/>
          </rPr>
          <t>Performance 2 : best libre ou si pas de résultat libre : 2ème performance disponible</t>
        </r>
      </text>
    </comment>
  </commentList>
</comments>
</file>

<file path=xl/sharedStrings.xml><?xml version="1.0" encoding="utf-8"?>
<sst xmlns="http://schemas.openxmlformats.org/spreadsheetml/2006/main" count="230" uniqueCount="90">
  <si>
    <t>Code</t>
  </si>
  <si>
    <t>Spécialité sportive</t>
  </si>
  <si>
    <t>Discipline</t>
  </si>
  <si>
    <t>Cadre</t>
  </si>
  <si>
    <t>Sports de neige</t>
  </si>
  <si>
    <t>Nombre de critères absents</t>
  </si>
  <si>
    <t>Groupe d'entraînement</t>
  </si>
  <si>
    <t>Non</t>
  </si>
  <si>
    <t>Sexe</t>
  </si>
  <si>
    <t>Date de naissance</t>
  </si>
  <si>
    <t>Etat de développement biologique</t>
  </si>
  <si>
    <t>Nom</t>
  </si>
  <si>
    <t>Prénom</t>
  </si>
  <si>
    <t>H/F</t>
  </si>
  <si>
    <t>JJ</t>
  </si>
  <si>
    <t>MM</t>
  </si>
  <si>
    <t>AAAA</t>
  </si>
  <si>
    <t>Total de points</t>
  </si>
  <si>
    <t>Pondération</t>
  </si>
  <si>
    <t>TOTAL</t>
  </si>
  <si>
    <t>RANG</t>
  </si>
  <si>
    <t>Blessé ?</t>
  </si>
  <si>
    <t>Remarques</t>
  </si>
  <si>
    <t>F</t>
  </si>
  <si>
    <t>Date validité</t>
  </si>
  <si>
    <t>Total des points</t>
  </si>
  <si>
    <t>Meilleure performance</t>
  </si>
  <si>
    <t>Tests généraux de motricité sportive</t>
  </si>
  <si>
    <t>Performances en compétition</t>
  </si>
  <si>
    <t>Meill.</t>
  </si>
  <si>
    <t>perf.</t>
  </si>
  <si>
    <t xml:space="preserve">Tests de performance </t>
  </si>
  <si>
    <t>Meilleure perf.</t>
  </si>
  <si>
    <t>Développement de la performance</t>
  </si>
  <si>
    <t>Age relatif</t>
  </si>
  <si>
    <t>Pondération en fonction de l'âge</t>
  </si>
  <si>
    <t>Ski-Club</t>
  </si>
  <si>
    <t>Ranking national (par année de naissance sur la base des points Swiss-Ski)</t>
  </si>
  <si>
    <t>Meilleure</t>
  </si>
  <si>
    <t>performance</t>
  </si>
  <si>
    <t>Evaluation de l'athlète</t>
  </si>
  <si>
    <t xml:space="preserve">Test spécifiques la spécialité sportive </t>
  </si>
  <si>
    <t>Swiss - Olymipic Card régionale</t>
  </si>
  <si>
    <t xml:space="preserve">Décision de sélection </t>
  </si>
  <si>
    <t>Régionale</t>
  </si>
  <si>
    <t>Ski Nordique</t>
  </si>
  <si>
    <t>PELLATON</t>
  </si>
  <si>
    <t>La Brévine</t>
  </si>
  <si>
    <t>Vue-des-Alpes</t>
  </si>
  <si>
    <t>Cadre CRP Ski Nordique GJ</t>
  </si>
  <si>
    <t>Performance 1 : best classique</t>
  </si>
  <si>
    <t>Performance 2 : best libre</t>
  </si>
  <si>
    <t xml:space="preserve">H </t>
  </si>
  <si>
    <t>TRUONG</t>
  </si>
  <si>
    <t>NILS</t>
  </si>
  <si>
    <t>GJ (U16/U14/U12)</t>
  </si>
  <si>
    <t xml:space="preserve">Oui </t>
  </si>
  <si>
    <t>14-15</t>
  </si>
  <si>
    <t>12-13</t>
  </si>
  <si>
    <t>Performance U16</t>
  </si>
  <si>
    <t>Formation U16</t>
  </si>
  <si>
    <t>ETHAN</t>
  </si>
  <si>
    <t>KNT GJ</t>
  </si>
  <si>
    <t>NodiX Games</t>
  </si>
  <si>
    <t>MILLA</t>
  </si>
  <si>
    <t>PITTIER</t>
  </si>
  <si>
    <t>Saignelégier</t>
  </si>
  <si>
    <t>SCHMID</t>
  </si>
  <si>
    <t>FRESARD</t>
  </si>
  <si>
    <t>TSCHIRREN</t>
  </si>
  <si>
    <t>CATTIN</t>
  </si>
  <si>
    <t>VUILLE</t>
  </si>
  <si>
    <t>YAEL</t>
  </si>
  <si>
    <t>MATHEO</t>
  </si>
  <si>
    <t>JOHAN</t>
  </si>
  <si>
    <t>MAXIME</t>
  </si>
  <si>
    <t>Performance en compétition</t>
  </si>
  <si>
    <t>VERMOT</t>
  </si>
  <si>
    <t>MANON</t>
  </si>
  <si>
    <t>La Sagne</t>
  </si>
  <si>
    <t>MATHIEU</t>
  </si>
  <si>
    <t>THIBAUD</t>
  </si>
  <si>
    <t>BREGNARD</t>
  </si>
  <si>
    <t>HEGER</t>
  </si>
  <si>
    <t>JULES</t>
  </si>
  <si>
    <t>CASSI</t>
  </si>
  <si>
    <t>FARINE</t>
  </si>
  <si>
    <t>TIM</t>
  </si>
  <si>
    <t>Décision d'arrêt du sport de compétition</t>
  </si>
  <si>
    <t>Locale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</si>
</sst>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&quot;SFr.&quot;\ * #,##0.00_ ;_ &quot;SFr.&quot;\ * \-#,##0.00_ ;_ &quot;SFr.&quot;\ * &quot;-&quot;??_ ;_ @_ "/>
  </numFmts>
  <fonts count="9" x14ac:knownFonts="1">
    <font>
      <sz val="10"/>
      <name val="Arial"/>
      <charset val="204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Arial"/>
      <family val="2"/>
      <charset val="204"/>
    </font>
    <font>
      <i/>
      <sz val="9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textRotation="90" wrapText="1"/>
    </xf>
    <xf numFmtId="0" fontId="3" fillId="0" borderId="0" xfId="0" applyFont="1"/>
    <xf numFmtId="0" fontId="3" fillId="0" borderId="0" xfId="0" applyFont="1" applyProtection="1"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textRotation="90" wrapText="1"/>
      <protection locked="0"/>
    </xf>
    <xf numFmtId="0" fontId="3" fillId="0" borderId="0" xfId="0" applyFont="1" applyAlignment="1" applyProtection="1">
      <alignment horizontal="center"/>
      <protection locked="0"/>
    </xf>
    <xf numFmtId="10" fontId="3" fillId="0" borderId="0" xfId="0" applyNumberFormat="1" applyFont="1"/>
    <xf numFmtId="9" fontId="3" fillId="0" borderId="0" xfId="0" applyNumberFormat="1" applyFo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 applyProtection="1">
      <alignment horizontal="center" vertical="justify" textRotation="90" wrapText="1"/>
      <protection locked="0"/>
    </xf>
    <xf numFmtId="0" fontId="3" fillId="0" borderId="0" xfId="0" applyFont="1" applyAlignment="1">
      <alignment horizontal="right"/>
    </xf>
    <xf numFmtId="0" fontId="2" fillId="2" borderId="6" xfId="0" applyFont="1" applyFill="1" applyBorder="1" applyAlignment="1" applyProtection="1">
      <alignment horizontal="center" textRotation="90" wrapText="1"/>
      <protection locked="0"/>
    </xf>
    <xf numFmtId="0" fontId="2" fillId="2" borderId="7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 textRotation="90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justify" textRotation="90" wrapText="1"/>
    </xf>
    <xf numFmtId="0" fontId="2" fillId="2" borderId="7" xfId="0" applyFont="1" applyFill="1" applyBorder="1" applyAlignment="1" applyProtection="1">
      <alignment horizontal="center" vertical="justify" textRotation="90" wrapText="1"/>
      <protection locked="0"/>
    </xf>
    <xf numFmtId="2" fontId="2" fillId="2" borderId="5" xfId="0" applyNumberFormat="1" applyFont="1" applyFill="1" applyBorder="1" applyAlignment="1">
      <alignment horizontal="center" vertical="justify" textRotation="90" wrapText="1"/>
    </xf>
    <xf numFmtId="2" fontId="2" fillId="2" borderId="8" xfId="0" applyNumberFormat="1" applyFont="1" applyFill="1" applyBorder="1" applyAlignment="1">
      <alignment horizontal="center" vertical="justify" textRotation="90" wrapText="1"/>
    </xf>
    <xf numFmtId="2" fontId="2" fillId="2" borderId="4" xfId="0" applyNumberFormat="1" applyFont="1" applyFill="1" applyBorder="1" applyAlignment="1">
      <alignment horizontal="center" vertical="justify" textRotation="90" wrapText="1"/>
    </xf>
    <xf numFmtId="10" fontId="2" fillId="2" borderId="4" xfId="0" applyNumberFormat="1" applyFont="1" applyFill="1" applyBorder="1" applyAlignment="1">
      <alignment horizontal="center" vertical="justify" textRotation="90" wrapText="1"/>
    </xf>
    <xf numFmtId="0" fontId="2" fillId="2" borderId="7" xfId="0" applyFont="1" applyFill="1" applyBorder="1" applyAlignment="1">
      <alignment horizontal="center" vertical="justify" textRotation="90" wrapText="1"/>
    </xf>
    <xf numFmtId="0" fontId="2" fillId="2" borderId="8" xfId="0" applyFont="1" applyFill="1" applyBorder="1" applyAlignment="1">
      <alignment horizontal="center" vertical="justify" textRotation="90" wrapText="1"/>
    </xf>
    <xf numFmtId="0" fontId="2" fillId="2" borderId="16" xfId="0" applyFont="1" applyFill="1" applyBorder="1" applyAlignment="1">
      <alignment horizontal="center" textRotation="90" wrapText="1"/>
    </xf>
    <xf numFmtId="0" fontId="3" fillId="3" borderId="0" xfId="0" applyFont="1" applyFill="1"/>
    <xf numFmtId="0" fontId="3" fillId="0" borderId="0" xfId="0" applyNumberFormat="1" applyFo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1" fontId="2" fillId="0" borderId="0" xfId="0" applyNumberFormat="1" applyFont="1" applyProtection="1"/>
    <xf numFmtId="1" fontId="2" fillId="0" borderId="0" xfId="0" applyNumberFormat="1" applyFont="1"/>
    <xf numFmtId="1" fontId="2" fillId="2" borderId="4" xfId="0" applyNumberFormat="1" applyFont="1" applyFill="1" applyBorder="1" applyAlignment="1">
      <alignment horizontal="center" textRotation="90" wrapText="1"/>
    </xf>
    <xf numFmtId="0" fontId="2" fillId="2" borderId="16" xfId="0" applyFont="1" applyFill="1" applyBorder="1" applyAlignment="1" applyProtection="1">
      <alignment horizontal="center" vertical="justify" textRotation="90" wrapText="1"/>
      <protection locked="0"/>
    </xf>
    <xf numFmtId="0" fontId="2" fillId="2" borderId="17" xfId="0" applyFont="1" applyFill="1" applyBorder="1" applyAlignment="1" applyProtection="1">
      <alignment horizontal="center" vertical="justify" textRotation="90" wrapText="1"/>
      <protection locked="0"/>
    </xf>
    <xf numFmtId="0" fontId="3" fillId="4" borderId="1" xfId="0" applyNumberFormat="1" applyFont="1" applyFill="1" applyBorder="1" applyProtection="1"/>
    <xf numFmtId="0" fontId="3" fillId="4" borderId="1" xfId="0" applyNumberFormat="1" applyFont="1" applyFill="1" applyBorder="1" applyAlignment="1" applyProtection="1">
      <alignment horizontal="center"/>
    </xf>
    <xf numFmtId="2" fontId="3" fillId="4" borderId="1" xfId="0" applyNumberFormat="1" applyFont="1" applyFill="1" applyBorder="1" applyProtection="1"/>
    <xf numFmtId="2" fontId="3" fillId="4" borderId="8" xfId="0" applyNumberFormat="1" applyFont="1" applyFill="1" applyBorder="1" applyProtection="1"/>
    <xf numFmtId="0" fontId="3" fillId="4" borderId="17" xfId="0" applyNumberFormat="1" applyFont="1" applyFill="1" applyBorder="1" applyAlignment="1" applyProtection="1">
      <alignment horizontal="center"/>
    </xf>
    <xf numFmtId="0" fontId="3" fillId="4" borderId="18" xfId="0" applyNumberFormat="1" applyFont="1" applyFill="1" applyBorder="1" applyAlignment="1" applyProtection="1">
      <alignment horizontal="center"/>
    </xf>
    <xf numFmtId="2" fontId="3" fillId="4" borderId="18" xfId="0" applyNumberFormat="1" applyFont="1" applyFill="1" applyBorder="1" applyAlignment="1" applyProtection="1">
      <alignment horizontal="center"/>
    </xf>
    <xf numFmtId="2" fontId="3" fillId="4" borderId="19" xfId="0" applyNumberFormat="1" applyFont="1" applyFill="1" applyBorder="1" applyProtection="1"/>
    <xf numFmtId="0" fontId="3" fillId="4" borderId="1" xfId="0" applyFont="1" applyFill="1" applyBorder="1"/>
    <xf numFmtId="2" fontId="3" fillId="4" borderId="17" xfId="0" applyNumberFormat="1" applyFont="1" applyFill="1" applyBorder="1" applyAlignment="1" applyProtection="1">
      <alignment horizontal="center"/>
    </xf>
    <xf numFmtId="2" fontId="3" fillId="4" borderId="19" xfId="0" applyNumberFormat="1" applyFont="1" applyFill="1" applyBorder="1" applyAlignment="1" applyProtection="1">
      <alignment horizontal="right"/>
    </xf>
    <xf numFmtId="2" fontId="3" fillId="4" borderId="1" xfId="0" applyNumberFormat="1" applyFont="1" applyFill="1" applyBorder="1" applyAlignment="1" applyProtection="1">
      <alignment horizontal="center"/>
    </xf>
    <xf numFmtId="49" fontId="3" fillId="4" borderId="1" xfId="0" applyNumberFormat="1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left" vertical="center" wrapText="1"/>
      <protection locked="0"/>
    </xf>
    <xf numFmtId="0" fontId="2" fillId="5" borderId="20" xfId="0" applyFont="1" applyFill="1" applyBorder="1" applyAlignment="1" applyProtection="1">
      <alignment horizontal="left" vertical="center" wrapText="1"/>
      <protection locked="0"/>
    </xf>
    <xf numFmtId="1" fontId="2" fillId="4" borderId="18" xfId="0" applyNumberFormat="1" applyFont="1" applyFill="1" applyBorder="1" applyAlignment="1" applyProtection="1">
      <alignment horizontal="center"/>
    </xf>
    <xf numFmtId="0" fontId="2" fillId="4" borderId="6" xfId="0" applyNumberFormat="1" applyFont="1" applyFill="1" applyBorder="1" applyAlignment="1" applyProtection="1">
      <alignment horizontal="center"/>
    </xf>
    <xf numFmtId="1" fontId="2" fillId="4" borderId="1" xfId="0" applyNumberFormat="1" applyFont="1" applyFill="1" applyBorder="1" applyAlignment="1" applyProtection="1">
      <alignment horizontal="center"/>
    </xf>
    <xf numFmtId="0" fontId="2" fillId="4" borderId="19" xfId="0" applyNumberFormat="1" applyFont="1" applyFill="1" applyBorder="1" applyAlignment="1" applyProtection="1">
      <alignment horizontal="center"/>
    </xf>
    <xf numFmtId="0" fontId="2" fillId="4" borderId="1" xfId="0" applyNumberFormat="1" applyFont="1" applyFill="1" applyBorder="1" applyAlignment="1" applyProtection="1">
      <alignment horizontal="center"/>
    </xf>
    <xf numFmtId="0" fontId="6" fillId="4" borderId="1" xfId="0" applyFont="1" applyFill="1" applyBorder="1"/>
    <xf numFmtId="0" fontId="3" fillId="4" borderId="16" xfId="0" applyNumberFormat="1" applyFont="1" applyFill="1" applyBorder="1" applyProtection="1"/>
    <xf numFmtId="2" fontId="3" fillId="4" borderId="18" xfId="0" applyNumberFormat="1" applyFont="1" applyFill="1" applyBorder="1" applyProtection="1"/>
    <xf numFmtId="0" fontId="3" fillId="4" borderId="19" xfId="0" applyNumberFormat="1" applyFont="1" applyFill="1" applyBorder="1" applyAlignment="1" applyProtection="1">
      <alignment horizontal="center"/>
    </xf>
    <xf numFmtId="1" fontId="2" fillId="4" borderId="17" xfId="0" applyNumberFormat="1" applyFont="1" applyFill="1" applyBorder="1" applyAlignment="1" applyProtection="1">
      <alignment horizontal="center"/>
    </xf>
    <xf numFmtId="0" fontId="7" fillId="4" borderId="1" xfId="0" applyNumberFormat="1" applyFont="1" applyFill="1" applyBorder="1" applyAlignment="1" applyProtection="1">
      <alignment horizontal="center"/>
    </xf>
    <xf numFmtId="164" fontId="5" fillId="2" borderId="14" xfId="1" applyFont="1" applyFill="1" applyBorder="1" applyAlignment="1" applyProtection="1">
      <alignment horizontal="center" wrapText="1"/>
      <protection locked="0"/>
    </xf>
    <xf numFmtId="164" fontId="5" fillId="2" borderId="16" xfId="1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justify" textRotation="90" wrapText="1"/>
      <protection locked="0"/>
    </xf>
    <xf numFmtId="0" fontId="2" fillId="4" borderId="25" xfId="0" applyFont="1" applyFill="1" applyBorder="1" applyAlignment="1" applyProtection="1">
      <alignment horizontal="left" vertical="center" wrapText="1"/>
      <protection locked="0"/>
    </xf>
    <xf numFmtId="0" fontId="2" fillId="4" borderId="26" xfId="0" applyFont="1" applyFill="1" applyBorder="1" applyAlignment="1" applyProtection="1">
      <alignment horizontal="left" vertical="center" wrapText="1"/>
      <protection locked="0"/>
    </xf>
    <xf numFmtId="0" fontId="2" fillId="4" borderId="20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textRotation="90" wrapText="1"/>
      <protection locked="0"/>
    </xf>
    <xf numFmtId="0" fontId="2" fillId="2" borderId="15" xfId="0" applyFont="1" applyFill="1" applyBorder="1" applyAlignment="1" applyProtection="1">
      <alignment horizontal="center" textRotation="90" wrapText="1"/>
      <protection locked="0"/>
    </xf>
    <xf numFmtId="0" fontId="2" fillId="2" borderId="16" xfId="0" applyFont="1" applyFill="1" applyBorder="1" applyAlignment="1" applyProtection="1">
      <alignment horizontal="center" textRotation="90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3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 applyProtection="1">
      <alignment horizontal="center" wrapText="1"/>
      <protection locked="0"/>
    </xf>
    <xf numFmtId="9" fontId="2" fillId="2" borderId="23" xfId="0" applyNumberFormat="1" applyFont="1" applyFill="1" applyBorder="1" applyAlignment="1">
      <alignment horizontal="center" vertical="center" wrapText="1"/>
    </xf>
    <xf numFmtId="9" fontId="2" fillId="2" borderId="24" xfId="0" applyNumberFormat="1" applyFont="1" applyFill="1" applyBorder="1" applyAlignment="1">
      <alignment horizontal="center" vertical="center" wrapText="1"/>
    </xf>
    <xf numFmtId="164" fontId="5" fillId="2" borderId="22" xfId="1" applyFont="1" applyFill="1" applyBorder="1" applyAlignment="1" applyProtection="1">
      <alignment horizontal="center" wrapText="1"/>
      <protection locked="0"/>
    </xf>
    <xf numFmtId="164" fontId="5" fillId="2" borderId="14" xfId="1" applyFont="1" applyFill="1" applyBorder="1" applyAlignment="1" applyProtection="1">
      <alignment horizontal="center" wrapText="1"/>
      <protection locked="0"/>
    </xf>
    <xf numFmtId="164" fontId="5" fillId="2" borderId="10" xfId="1" applyFont="1" applyFill="1" applyBorder="1" applyAlignment="1" applyProtection="1">
      <alignment horizontal="center" wrapText="1"/>
      <protection locked="0"/>
    </xf>
    <xf numFmtId="164" fontId="5" fillId="2" borderId="16" xfId="1" applyFont="1" applyFill="1" applyBorder="1" applyAlignment="1" applyProtection="1">
      <alignment horizontal="center" wrapText="1"/>
      <protection locked="0"/>
    </xf>
    <xf numFmtId="1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7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textRotation="90" wrapText="1"/>
    </xf>
    <xf numFmtId="0" fontId="2" fillId="2" borderId="6" xfId="0" applyFont="1" applyFill="1" applyBorder="1" applyAlignment="1">
      <alignment horizontal="center" textRotation="90" wrapText="1"/>
    </xf>
    <xf numFmtId="9" fontId="2" fillId="2" borderId="21" xfId="0" applyNumberFormat="1" applyFont="1" applyFill="1" applyBorder="1" applyAlignment="1">
      <alignment horizontal="center" vertical="center" wrapText="1"/>
    </xf>
    <xf numFmtId="9" fontId="2" fillId="2" borderId="31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9" fontId="2" fillId="2" borderId="19" xfId="0" applyNumberFormat="1" applyFont="1" applyFill="1" applyBorder="1" applyAlignment="1">
      <alignment horizontal="center" vertical="center" wrapText="1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2" fillId="5" borderId="26" xfId="0" applyFont="1" applyFill="1" applyBorder="1" applyAlignment="1" applyProtection="1">
      <alignment horizontal="left" vertical="center" wrapText="1"/>
      <protection locked="0"/>
    </xf>
    <xf numFmtId="0" fontId="2" fillId="5" borderId="20" xfId="0" applyFont="1" applyFill="1" applyBorder="1" applyAlignment="1" applyProtection="1">
      <alignment horizontal="left" vertical="center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"/>
  <sheetViews>
    <sheetView zoomScale="160" zoomScaleNormal="160" workbookViewId="0">
      <pane xSplit="2" ySplit="5" topLeftCell="C6" activePane="bottomRight" state="frozenSplit"/>
      <selection pane="topRight" activeCell="T1" sqref="T1"/>
      <selection pane="bottomLeft" activeCell="A6" sqref="A6"/>
      <selection pane="bottomRight" activeCell="D10" sqref="D10"/>
    </sheetView>
  </sheetViews>
  <sheetFormatPr baseColWidth="10" defaultColWidth="11.42578125" defaultRowHeight="11.25" x14ac:dyDescent="0.15"/>
  <cols>
    <col min="1" max="1" width="15" style="4" bestFit="1" customWidth="1"/>
    <col min="2" max="2" width="11.42578125" style="4"/>
    <col min="3" max="3" width="8.7109375" style="4" customWidth="1"/>
    <col min="4" max="4" width="22.140625" style="4" bestFit="1" customWidth="1"/>
    <col min="5" max="7" width="5.28515625" style="7" customWidth="1"/>
    <col min="8" max="8" width="6" style="7" bestFit="1" customWidth="1"/>
    <col min="9" max="10" width="5.28515625" style="7" customWidth="1"/>
    <col min="11" max="11" width="6" style="7" bestFit="1" customWidth="1"/>
    <col min="12" max="14" width="8" style="4" customWidth="1"/>
    <col min="15" max="15" width="9.140625" style="3" bestFit="1" customWidth="1"/>
    <col min="16" max="16" width="8" style="9" customWidth="1"/>
    <col min="17" max="19" width="8" style="7" customWidth="1"/>
    <col min="20" max="20" width="8" style="16" customWidth="1"/>
    <col min="21" max="21" width="8" style="8" customWidth="1"/>
    <col min="22" max="22" width="8" style="17" customWidth="1"/>
    <col min="23" max="25" width="8" style="3" customWidth="1"/>
    <col min="26" max="26" width="8" style="17" customWidth="1"/>
    <col min="27" max="27" width="8" style="3" customWidth="1"/>
    <col min="28" max="28" width="8" style="17" customWidth="1"/>
    <col min="29" max="29" width="8" style="20" customWidth="1"/>
    <col min="30" max="30" width="8" style="52" customWidth="1"/>
    <col min="31" max="31" width="8" style="18" customWidth="1"/>
    <col min="32" max="32" width="8" style="17" customWidth="1"/>
    <col min="33" max="33" width="8.28515625" style="52" customWidth="1"/>
    <col min="34" max="34" width="8" style="18" customWidth="1"/>
    <col min="35" max="35" width="8" style="17" customWidth="1"/>
    <col min="36" max="39" width="8.28515625" style="17" customWidth="1"/>
    <col min="40" max="40" width="16.42578125" style="17" bestFit="1" customWidth="1"/>
    <col min="41" max="41" width="9.85546875" style="17" bestFit="1" customWidth="1"/>
    <col min="42" max="42" width="45.85546875" style="17" customWidth="1"/>
    <col min="43" max="16384" width="11.42578125" style="3"/>
  </cols>
  <sheetData>
    <row r="1" spans="1:42" s="1" customFormat="1" ht="45.75" customHeight="1" thickBot="1" x14ac:dyDescent="0.25">
      <c r="A1" s="10" t="s">
        <v>1</v>
      </c>
      <c r="B1" s="85" t="s">
        <v>4</v>
      </c>
      <c r="C1" s="86"/>
      <c r="D1" s="87"/>
      <c r="E1" s="94" t="s">
        <v>8</v>
      </c>
      <c r="F1" s="97" t="s">
        <v>9</v>
      </c>
      <c r="G1" s="98"/>
      <c r="H1" s="99"/>
      <c r="I1" s="97" t="s">
        <v>24</v>
      </c>
      <c r="J1" s="98"/>
      <c r="K1" s="98"/>
      <c r="L1" s="89" t="s">
        <v>28</v>
      </c>
      <c r="M1" s="90"/>
      <c r="N1" s="90"/>
      <c r="O1" s="90"/>
      <c r="P1" s="91"/>
      <c r="Q1" s="89" t="s">
        <v>31</v>
      </c>
      <c r="R1" s="90"/>
      <c r="S1" s="90"/>
      <c r="T1" s="90"/>
      <c r="U1" s="90"/>
      <c r="V1" s="90"/>
      <c r="W1" s="90"/>
      <c r="X1" s="91"/>
      <c r="Y1" s="129" t="s">
        <v>33</v>
      </c>
      <c r="Z1" s="130"/>
      <c r="AA1" s="131"/>
      <c r="AB1" s="114" t="s">
        <v>10</v>
      </c>
      <c r="AC1" s="116"/>
      <c r="AD1" s="123" t="s">
        <v>19</v>
      </c>
      <c r="AE1" s="124" t="s">
        <v>20</v>
      </c>
      <c r="AF1" s="114" t="s">
        <v>35</v>
      </c>
      <c r="AG1" s="115"/>
      <c r="AH1" s="116"/>
      <c r="AI1" s="33"/>
      <c r="AJ1" s="33"/>
      <c r="AK1" s="33"/>
      <c r="AL1" s="33"/>
      <c r="AM1" s="33"/>
      <c r="AN1" s="33"/>
      <c r="AO1" s="33"/>
      <c r="AP1" s="34"/>
    </row>
    <row r="2" spans="1:42" s="1" customFormat="1" ht="13.5" customHeight="1" thickBot="1" x14ac:dyDescent="0.25">
      <c r="A2" s="11" t="s">
        <v>2</v>
      </c>
      <c r="B2" s="85" t="s">
        <v>45</v>
      </c>
      <c r="C2" s="86"/>
      <c r="D2" s="69"/>
      <c r="E2" s="95"/>
      <c r="F2" s="100"/>
      <c r="G2" s="101"/>
      <c r="H2" s="102"/>
      <c r="I2" s="100"/>
      <c r="J2" s="101"/>
      <c r="K2" s="101"/>
      <c r="L2" s="92"/>
      <c r="M2" s="88"/>
      <c r="N2" s="88"/>
      <c r="O2" s="88"/>
      <c r="P2" s="93"/>
      <c r="Q2" s="28"/>
      <c r="R2" s="12"/>
      <c r="S2" s="12"/>
      <c r="T2" s="12"/>
      <c r="U2" s="12"/>
      <c r="V2" s="12"/>
      <c r="W2" s="12"/>
      <c r="X2" s="27"/>
      <c r="Y2" s="132"/>
      <c r="Z2" s="133"/>
      <c r="AA2" s="134"/>
      <c r="AB2" s="29"/>
      <c r="AC2" s="30"/>
      <c r="AD2" s="123"/>
      <c r="AE2" s="124"/>
      <c r="AF2" s="117"/>
      <c r="AG2" s="118"/>
      <c r="AH2" s="119"/>
      <c r="AI2" s="5"/>
      <c r="AJ2" s="5"/>
      <c r="AK2" s="5"/>
      <c r="AL2" s="5"/>
      <c r="AM2" s="5"/>
      <c r="AN2" s="5"/>
      <c r="AO2" s="5"/>
      <c r="AP2" s="35"/>
    </row>
    <row r="3" spans="1:42" s="1" customFormat="1" ht="12" customHeight="1" thickBot="1" x14ac:dyDescent="0.2">
      <c r="A3" s="11" t="s">
        <v>3</v>
      </c>
      <c r="B3" s="85" t="s">
        <v>55</v>
      </c>
      <c r="C3" s="86"/>
      <c r="D3" s="87"/>
      <c r="E3" s="95"/>
      <c r="F3" s="100"/>
      <c r="G3" s="101"/>
      <c r="H3" s="102"/>
      <c r="I3" s="100"/>
      <c r="J3" s="101"/>
      <c r="K3" s="101"/>
      <c r="L3" s="108" t="s">
        <v>26</v>
      </c>
      <c r="M3" s="109"/>
      <c r="N3" s="82"/>
      <c r="O3" s="112">
        <v>50</v>
      </c>
      <c r="P3" s="106">
        <v>0.4</v>
      </c>
      <c r="Q3" s="127" t="s">
        <v>38</v>
      </c>
      <c r="R3" s="135"/>
      <c r="S3" s="136"/>
      <c r="T3" s="112">
        <f>MAX(S6:S7)</f>
        <v>5.5</v>
      </c>
      <c r="U3" s="125">
        <v>0.3</v>
      </c>
      <c r="V3" s="14" t="s">
        <v>29</v>
      </c>
      <c r="W3" s="112">
        <f>MAX(V6:V7)</f>
        <v>68</v>
      </c>
      <c r="X3" s="106">
        <v>0.2</v>
      </c>
      <c r="Y3" s="127" t="s">
        <v>32</v>
      </c>
      <c r="Z3" s="112">
        <f>MAX(Y6:Y7)</f>
        <v>94.23</v>
      </c>
      <c r="AA3" s="106">
        <v>0.05</v>
      </c>
      <c r="AB3" s="24"/>
      <c r="AC3" s="139">
        <v>0.05</v>
      </c>
      <c r="AD3" s="123"/>
      <c r="AE3" s="124"/>
      <c r="AF3" s="117"/>
      <c r="AG3" s="118"/>
      <c r="AH3" s="119"/>
      <c r="AI3" s="5"/>
      <c r="AJ3" s="5"/>
      <c r="AK3" s="5"/>
      <c r="AL3" s="5"/>
      <c r="AM3" s="5"/>
      <c r="AN3" s="5"/>
      <c r="AO3" s="5"/>
      <c r="AP3" s="35"/>
    </row>
    <row r="4" spans="1:42" s="1" customFormat="1" ht="11.25" customHeight="1" x14ac:dyDescent="0.15">
      <c r="A4" s="31"/>
      <c r="B4" s="88"/>
      <c r="C4" s="88"/>
      <c r="D4" s="88"/>
      <c r="E4" s="96"/>
      <c r="F4" s="103"/>
      <c r="G4" s="104"/>
      <c r="H4" s="105"/>
      <c r="I4" s="103"/>
      <c r="J4" s="104"/>
      <c r="K4" s="104"/>
      <c r="L4" s="110"/>
      <c r="M4" s="111"/>
      <c r="N4" s="83"/>
      <c r="O4" s="113"/>
      <c r="P4" s="107"/>
      <c r="Q4" s="128" t="s">
        <v>39</v>
      </c>
      <c r="R4" s="137"/>
      <c r="S4" s="138"/>
      <c r="T4" s="113"/>
      <c r="U4" s="126"/>
      <c r="V4" s="15" t="s">
        <v>30</v>
      </c>
      <c r="W4" s="113"/>
      <c r="X4" s="107"/>
      <c r="Y4" s="128"/>
      <c r="Z4" s="113"/>
      <c r="AA4" s="107"/>
      <c r="AB4" s="25"/>
      <c r="AC4" s="139"/>
      <c r="AD4" s="123"/>
      <c r="AE4" s="124"/>
      <c r="AF4" s="120"/>
      <c r="AG4" s="121"/>
      <c r="AH4" s="122"/>
      <c r="AI4" s="32"/>
      <c r="AJ4" s="32"/>
      <c r="AK4" s="32"/>
      <c r="AL4" s="32"/>
      <c r="AM4" s="32"/>
      <c r="AN4" s="32"/>
      <c r="AO4" s="32"/>
      <c r="AP4" s="36"/>
    </row>
    <row r="5" spans="1:42" s="2" customFormat="1" ht="90" customHeight="1" x14ac:dyDescent="0.15">
      <c r="A5" s="26" t="s">
        <v>11</v>
      </c>
      <c r="B5" s="26" t="s">
        <v>12</v>
      </c>
      <c r="C5" s="26" t="s">
        <v>0</v>
      </c>
      <c r="D5" s="26" t="s">
        <v>36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14</v>
      </c>
      <c r="J5" s="6" t="s">
        <v>15</v>
      </c>
      <c r="K5" s="21" t="s">
        <v>16</v>
      </c>
      <c r="L5" s="38" t="s">
        <v>50</v>
      </c>
      <c r="M5" s="19" t="s">
        <v>51</v>
      </c>
      <c r="N5" s="84" t="s">
        <v>76</v>
      </c>
      <c r="O5" s="39" t="s">
        <v>25</v>
      </c>
      <c r="P5" s="40" t="s">
        <v>18</v>
      </c>
      <c r="Q5" s="55" t="s">
        <v>62</v>
      </c>
      <c r="R5" s="54" t="s">
        <v>63</v>
      </c>
      <c r="S5" s="54" t="s">
        <v>41</v>
      </c>
      <c r="T5" s="41" t="s">
        <v>17</v>
      </c>
      <c r="U5" s="42" t="s">
        <v>18</v>
      </c>
      <c r="V5" s="37" t="s">
        <v>27</v>
      </c>
      <c r="W5" s="37" t="s">
        <v>17</v>
      </c>
      <c r="X5" s="40" t="s">
        <v>18</v>
      </c>
      <c r="Y5" s="43" t="s">
        <v>40</v>
      </c>
      <c r="Z5" s="37" t="s">
        <v>17</v>
      </c>
      <c r="AA5" s="44" t="s">
        <v>18</v>
      </c>
      <c r="AB5" s="43" t="s">
        <v>34</v>
      </c>
      <c r="AC5" s="44" t="s">
        <v>18</v>
      </c>
      <c r="AD5" s="123"/>
      <c r="AE5" s="124"/>
      <c r="AF5" s="22" t="s">
        <v>35</v>
      </c>
      <c r="AG5" s="53" t="s">
        <v>19</v>
      </c>
      <c r="AH5" s="23" t="s">
        <v>20</v>
      </c>
      <c r="AI5" s="45" t="s">
        <v>21</v>
      </c>
      <c r="AJ5" s="13" t="s">
        <v>5</v>
      </c>
      <c r="AK5" s="13" t="s">
        <v>37</v>
      </c>
      <c r="AL5" s="13" t="s">
        <v>43</v>
      </c>
      <c r="AM5" s="13" t="s">
        <v>49</v>
      </c>
      <c r="AN5" s="13" t="s">
        <v>6</v>
      </c>
      <c r="AO5" s="13" t="s">
        <v>42</v>
      </c>
      <c r="AP5" s="13" t="s">
        <v>22</v>
      </c>
    </row>
    <row r="6" spans="1:42" s="46" customFormat="1" x14ac:dyDescent="0.15">
      <c r="A6" s="56" t="s">
        <v>65</v>
      </c>
      <c r="B6" s="56" t="s">
        <v>64</v>
      </c>
      <c r="C6" s="64">
        <v>82360</v>
      </c>
      <c r="D6" s="64" t="s">
        <v>48</v>
      </c>
      <c r="E6" s="57" t="s">
        <v>23</v>
      </c>
      <c r="F6" s="57">
        <v>7</v>
      </c>
      <c r="G6" s="57">
        <v>8</v>
      </c>
      <c r="H6" s="57">
        <v>2010</v>
      </c>
      <c r="I6" s="57">
        <v>1</v>
      </c>
      <c r="J6" s="57">
        <v>5</v>
      </c>
      <c r="K6" s="79">
        <v>2024</v>
      </c>
      <c r="L6" s="78">
        <v>50</v>
      </c>
      <c r="M6" s="58">
        <v>50</v>
      </c>
      <c r="N6" s="58">
        <f>AVERAGE(L6:M6)</f>
        <v>50</v>
      </c>
      <c r="O6" s="58">
        <f>N6/O$3*100</f>
        <v>100</v>
      </c>
      <c r="P6" s="59">
        <f>O6*P$3</f>
        <v>40</v>
      </c>
      <c r="Q6" s="60">
        <v>5.5</v>
      </c>
      <c r="R6" s="61">
        <v>5.5</v>
      </c>
      <c r="S6" s="62">
        <f>IF(COUNTBLANK(Q6:R6)&lt;2,AVERAGE(Q6:R6),0)</f>
        <v>5.5</v>
      </c>
      <c r="T6" s="58">
        <f>S6/T$3*100</f>
        <v>100</v>
      </c>
      <c r="U6" s="58">
        <f>T6*U$3</f>
        <v>30</v>
      </c>
      <c r="V6" s="57">
        <v>68</v>
      </c>
      <c r="W6" s="58">
        <f>V6/W$3*100</f>
        <v>100</v>
      </c>
      <c r="X6" s="63">
        <f>W6*X$3</f>
        <v>20</v>
      </c>
      <c r="Y6" s="65">
        <v>94.23</v>
      </c>
      <c r="Z6" s="58">
        <f>Y6/Z$3*100</f>
        <v>100</v>
      </c>
      <c r="AA6" s="63">
        <f>Z6*AA$3</f>
        <v>5</v>
      </c>
      <c r="AB6" s="60">
        <v>71</v>
      </c>
      <c r="AC6" s="66">
        <f>AB6*AC$3</f>
        <v>3.5500000000000003</v>
      </c>
      <c r="AD6" s="80">
        <f>P6+U6+X6+AA6+AC6</f>
        <v>98.55</v>
      </c>
      <c r="AE6" s="74">
        <v>1</v>
      </c>
      <c r="AF6" s="60">
        <v>160</v>
      </c>
      <c r="AG6" s="73">
        <f>AD6*AF6/100</f>
        <v>157.68</v>
      </c>
      <c r="AH6" s="74">
        <v>1</v>
      </c>
      <c r="AI6" s="61" t="s">
        <v>7</v>
      </c>
      <c r="AJ6" s="75">
        <v>0</v>
      </c>
      <c r="AK6" s="57">
        <v>1</v>
      </c>
      <c r="AL6" s="57" t="s">
        <v>56</v>
      </c>
      <c r="AM6" s="68" t="s">
        <v>57</v>
      </c>
      <c r="AN6" s="68" t="s">
        <v>59</v>
      </c>
      <c r="AO6" s="57" t="s">
        <v>44</v>
      </c>
      <c r="AP6" s="61"/>
    </row>
    <row r="7" spans="1:42" s="46" customFormat="1" x14ac:dyDescent="0.15">
      <c r="A7" s="77" t="s">
        <v>77</v>
      </c>
      <c r="B7" s="56" t="s">
        <v>78</v>
      </c>
      <c r="C7" s="64">
        <v>60237</v>
      </c>
      <c r="D7" s="64" t="s">
        <v>47</v>
      </c>
      <c r="E7" s="57" t="s">
        <v>23</v>
      </c>
      <c r="F7" s="57">
        <v>7</v>
      </c>
      <c r="G7" s="57">
        <v>8</v>
      </c>
      <c r="H7" s="57">
        <v>2012</v>
      </c>
      <c r="I7" s="57">
        <v>1</v>
      </c>
      <c r="J7" s="57">
        <v>5</v>
      </c>
      <c r="K7" s="79">
        <v>2024</v>
      </c>
      <c r="L7" s="78">
        <v>8</v>
      </c>
      <c r="M7" s="58">
        <v>13</v>
      </c>
      <c r="N7" s="58">
        <f>AVERAGE(L7:M7)</f>
        <v>10.5</v>
      </c>
      <c r="O7" s="58">
        <f>N7/O$3*100</f>
        <v>21</v>
      </c>
      <c r="P7" s="59">
        <f>O7*P$3</f>
        <v>8.4</v>
      </c>
      <c r="Q7" s="57">
        <v>2</v>
      </c>
      <c r="R7" s="57">
        <v>2</v>
      </c>
      <c r="S7" s="62">
        <f>IF(COUNTBLANK(Q7:R7)&lt;2,AVERAGE(Q7:R7),0)</f>
        <v>2</v>
      </c>
      <c r="T7" s="58">
        <f>S7/T$3*100</f>
        <v>36.363636363636367</v>
      </c>
      <c r="U7" s="58">
        <f>T7*U$3</f>
        <v>10.90909090909091</v>
      </c>
      <c r="V7" s="57">
        <v>37</v>
      </c>
      <c r="W7" s="58">
        <f>V7/W$3*100</f>
        <v>54.411764705882348</v>
      </c>
      <c r="X7" s="63">
        <f>W7*X$3</f>
        <v>10.882352941176471</v>
      </c>
      <c r="Y7" s="67">
        <v>71</v>
      </c>
      <c r="Z7" s="58">
        <f>Y7/Z$3*100</f>
        <v>75.347553857582511</v>
      </c>
      <c r="AA7" s="63">
        <f>Z7*AA$3</f>
        <v>3.7673776928791258</v>
      </c>
      <c r="AB7" s="60">
        <v>71</v>
      </c>
      <c r="AC7" s="66">
        <f>AB7*AC$3</f>
        <v>3.5500000000000003</v>
      </c>
      <c r="AD7" s="80">
        <f>P7+U7+X7+AA7+AC7</f>
        <v>37.508821543146503</v>
      </c>
      <c r="AE7" s="74">
        <v>3</v>
      </c>
      <c r="AF7" s="60">
        <v>200</v>
      </c>
      <c r="AG7" s="73">
        <f>AD7*AF7/100</f>
        <v>75.017643086293006</v>
      </c>
      <c r="AH7" s="74">
        <v>2</v>
      </c>
      <c r="AI7" s="61" t="s">
        <v>7</v>
      </c>
      <c r="AJ7" s="75">
        <v>0</v>
      </c>
      <c r="AK7" s="57"/>
      <c r="AL7" s="57" t="s">
        <v>7</v>
      </c>
      <c r="AM7" s="68"/>
      <c r="AN7" s="68"/>
      <c r="AO7" s="57"/>
      <c r="AP7" s="57"/>
    </row>
    <row r="8" spans="1:42" x14ac:dyDescent="0.15">
      <c r="A8" s="47"/>
      <c r="B8" s="47"/>
      <c r="C8" s="47"/>
      <c r="D8" s="47"/>
      <c r="E8" s="48"/>
      <c r="F8" s="48"/>
      <c r="G8" s="48"/>
      <c r="H8" s="48"/>
      <c r="I8" s="48"/>
      <c r="J8" s="48"/>
      <c r="K8" s="48"/>
      <c r="L8" s="47"/>
      <c r="M8" s="47"/>
      <c r="N8" s="47"/>
      <c r="O8" s="47"/>
      <c r="P8" s="47"/>
      <c r="Q8" s="48"/>
      <c r="R8" s="48"/>
      <c r="S8" s="48"/>
      <c r="T8" s="47"/>
      <c r="U8" s="47"/>
      <c r="V8" s="48"/>
      <c r="W8" s="47"/>
      <c r="X8" s="47"/>
      <c r="Y8" s="47"/>
      <c r="Z8" s="48"/>
      <c r="AA8" s="47"/>
      <c r="AB8" s="48"/>
      <c r="AC8" s="49"/>
      <c r="AD8" s="51"/>
      <c r="AE8" s="50"/>
      <c r="AF8" s="48"/>
      <c r="AG8" s="51"/>
      <c r="AH8" s="50"/>
      <c r="AI8" s="48"/>
      <c r="AJ8" s="48"/>
      <c r="AK8" s="48"/>
      <c r="AL8" s="48"/>
      <c r="AM8" s="48"/>
      <c r="AN8" s="48"/>
      <c r="AO8" s="48"/>
      <c r="AP8" s="48"/>
    </row>
    <row r="9" spans="1:42" x14ac:dyDescent="0.15">
      <c r="A9" s="47"/>
      <c r="B9" s="47"/>
      <c r="C9" s="47"/>
      <c r="D9" s="47"/>
      <c r="E9" s="48"/>
      <c r="F9" s="48"/>
      <c r="G9" s="48"/>
      <c r="H9" s="48"/>
      <c r="I9" s="48"/>
      <c r="J9" s="48"/>
      <c r="K9" s="48"/>
      <c r="L9" s="47"/>
      <c r="M9" s="47"/>
      <c r="N9" s="47"/>
      <c r="O9" s="47"/>
      <c r="P9" s="47"/>
      <c r="Q9" s="48"/>
      <c r="R9" s="48"/>
      <c r="S9" s="48"/>
      <c r="T9" s="47"/>
      <c r="U9" s="47"/>
      <c r="V9" s="48"/>
      <c r="W9" s="47"/>
      <c r="X9" s="47"/>
      <c r="Y9" s="47"/>
      <c r="Z9" s="48"/>
      <c r="AA9" s="47"/>
      <c r="AB9" s="48"/>
      <c r="AC9" s="49"/>
      <c r="AD9" s="51"/>
      <c r="AE9" s="50"/>
      <c r="AF9" s="48"/>
      <c r="AG9" s="51"/>
      <c r="AH9" s="50"/>
      <c r="AI9" s="48"/>
      <c r="AJ9" s="48"/>
      <c r="AK9" s="48"/>
      <c r="AL9" s="48"/>
      <c r="AM9" s="48"/>
      <c r="AN9" s="48"/>
      <c r="AO9" s="48"/>
      <c r="AP9" s="48"/>
    </row>
    <row r="10" spans="1:42" x14ac:dyDescent="0.15">
      <c r="A10" s="47"/>
      <c r="B10" s="47"/>
      <c r="C10" s="47"/>
      <c r="D10" s="47"/>
      <c r="E10" s="48"/>
      <c r="F10" s="48"/>
      <c r="G10" s="48"/>
      <c r="H10" s="48"/>
      <c r="I10" s="48"/>
      <c r="J10" s="48"/>
      <c r="K10" s="48"/>
      <c r="L10" s="47"/>
      <c r="M10" s="47"/>
      <c r="N10" s="47"/>
      <c r="O10" s="47"/>
      <c r="P10" s="47"/>
      <c r="Q10" s="48"/>
      <c r="R10" s="48"/>
      <c r="S10" s="48"/>
      <c r="T10" s="47"/>
      <c r="U10" s="47"/>
      <c r="V10" s="48"/>
      <c r="W10" s="47"/>
      <c r="X10" s="47"/>
      <c r="Y10" s="47"/>
      <c r="Z10" s="48"/>
      <c r="AA10" s="47"/>
      <c r="AB10" s="48"/>
      <c r="AC10" s="49"/>
      <c r="AD10" s="51"/>
      <c r="AE10" s="50"/>
      <c r="AF10" s="48"/>
      <c r="AG10" s="51"/>
      <c r="AH10" s="50"/>
      <c r="AI10" s="48"/>
      <c r="AJ10" s="48"/>
      <c r="AK10" s="48"/>
      <c r="AL10" s="48"/>
      <c r="AM10" s="48"/>
      <c r="AN10" s="48"/>
      <c r="AO10" s="48"/>
      <c r="AP10" s="48"/>
    </row>
    <row r="11" spans="1:42" x14ac:dyDescent="0.15">
      <c r="A11" s="47"/>
      <c r="B11" s="47"/>
      <c r="C11" s="47"/>
      <c r="D11" s="47"/>
      <c r="E11" s="48"/>
      <c r="F11" s="48"/>
      <c r="G11" s="48"/>
      <c r="H11" s="48"/>
      <c r="I11" s="48"/>
      <c r="J11" s="48"/>
      <c r="K11" s="48"/>
      <c r="L11" s="47"/>
      <c r="M11" s="47"/>
      <c r="N11" s="47"/>
      <c r="O11" s="47"/>
      <c r="P11" s="47"/>
      <c r="Q11" s="48"/>
      <c r="R11" s="48"/>
      <c r="S11" s="48"/>
      <c r="T11" s="47"/>
      <c r="U11" s="47"/>
      <c r="V11" s="48"/>
      <c r="W11" s="47"/>
      <c r="X11" s="47"/>
      <c r="Y11" s="47"/>
      <c r="Z11" s="48"/>
      <c r="AA11" s="47"/>
      <c r="AB11" s="48"/>
      <c r="AC11" s="49"/>
      <c r="AD11" s="51"/>
      <c r="AE11" s="50"/>
      <c r="AF11" s="48"/>
      <c r="AG11" s="51"/>
      <c r="AH11" s="50"/>
      <c r="AI11" s="48"/>
      <c r="AJ11" s="48"/>
      <c r="AK11" s="48"/>
      <c r="AL11" s="48"/>
      <c r="AM11" s="48"/>
      <c r="AN11" s="48"/>
      <c r="AO11" s="48"/>
      <c r="AP11" s="48"/>
    </row>
    <row r="12" spans="1:42" x14ac:dyDescent="0.15">
      <c r="A12" s="47"/>
      <c r="B12" s="47"/>
      <c r="C12" s="47"/>
      <c r="D12" s="47"/>
      <c r="E12" s="48"/>
      <c r="F12" s="48"/>
      <c r="G12" s="48"/>
      <c r="H12" s="48"/>
      <c r="I12" s="48"/>
      <c r="J12" s="48"/>
      <c r="K12" s="48"/>
      <c r="L12" s="47"/>
      <c r="M12" s="47"/>
      <c r="N12" s="47"/>
      <c r="O12" s="47"/>
      <c r="P12" s="47"/>
      <c r="Q12" s="48"/>
      <c r="R12" s="48"/>
      <c r="S12" s="48"/>
      <c r="T12" s="47"/>
      <c r="U12" s="47"/>
      <c r="V12" s="48"/>
      <c r="W12" s="47"/>
      <c r="X12" s="47"/>
      <c r="Y12" s="47"/>
      <c r="Z12" s="48"/>
      <c r="AA12" s="47"/>
      <c r="AB12" s="48"/>
      <c r="AC12" s="49"/>
      <c r="AD12" s="51"/>
      <c r="AE12" s="50"/>
      <c r="AF12" s="48"/>
      <c r="AG12" s="51"/>
      <c r="AH12" s="50"/>
      <c r="AI12" s="48"/>
      <c r="AJ12" s="48"/>
      <c r="AK12" s="48"/>
      <c r="AL12" s="48"/>
      <c r="AM12" s="48"/>
      <c r="AN12" s="48"/>
      <c r="AO12" s="48"/>
      <c r="AP12" s="48"/>
    </row>
  </sheetData>
  <sheetProtection sheet="1" formatCells="0" formatColumns="0" formatRows="0" insertColumns="0" insertRows="0" insertHyperlinks="0" deleteColumns="0" deleteRows="0" sort="0" autoFilter="0" pivotTables="0"/>
  <sortState ref="A6:AP7">
    <sortCondition ref="AE6:AE7"/>
  </sortState>
  <mergeCells count="27">
    <mergeCell ref="AF1:AH4"/>
    <mergeCell ref="AD1:AD5"/>
    <mergeCell ref="AE1:AE5"/>
    <mergeCell ref="Q1:X1"/>
    <mergeCell ref="U3:U4"/>
    <mergeCell ref="X3:X4"/>
    <mergeCell ref="AB1:AC1"/>
    <mergeCell ref="Y3:Y4"/>
    <mergeCell ref="Y1:AA2"/>
    <mergeCell ref="T3:T4"/>
    <mergeCell ref="Q3:S3"/>
    <mergeCell ref="Q4:S4"/>
    <mergeCell ref="AC3:AC4"/>
    <mergeCell ref="AA3:AA4"/>
    <mergeCell ref="W3:W4"/>
    <mergeCell ref="Z3:Z4"/>
    <mergeCell ref="B1:D1"/>
    <mergeCell ref="B4:D4"/>
    <mergeCell ref="B3:D3"/>
    <mergeCell ref="L1:P2"/>
    <mergeCell ref="E1:E4"/>
    <mergeCell ref="F1:H4"/>
    <mergeCell ref="I1:K4"/>
    <mergeCell ref="P3:P4"/>
    <mergeCell ref="B2:C2"/>
    <mergeCell ref="L3:M4"/>
    <mergeCell ref="O3:O4"/>
  </mergeCells>
  <phoneticPr fontId="4" type="noConversion"/>
  <dataValidations count="6">
    <dataValidation type="list" allowBlank="1" showInputMessage="1" showErrorMessage="1" sqref="AN6:AN7">
      <formula1>"Performance U16,Formation U16,JU NLZ-GJ,JU GJ,SWSK U18"</formula1>
    </dataValidation>
    <dataValidation type="list" allowBlank="1" showInputMessage="1" showErrorMessage="1" sqref="AL6:AL7">
      <formula1>"Oui , Non"</formula1>
    </dataValidation>
    <dataValidation type="list" allowBlank="1" showInputMessage="1" showErrorMessage="1" sqref="AI6:AI7">
      <formula1>"Oui, Non"</formula1>
    </dataValidation>
    <dataValidation type="list" allowBlank="1" showInputMessage="1" showErrorMessage="1" sqref="AO6:AO7">
      <formula1>"Nationale,Régionale,Locale"</formula1>
    </dataValidation>
    <dataValidation type="list" allowBlank="1" showInputMessage="1" showErrorMessage="1" sqref="E6:E7">
      <formula1>"H , F"</formula1>
    </dataValidation>
    <dataValidation type="list" allowBlank="1" showInputMessage="1" showErrorMessage="1" sqref="AM6:AM7">
      <formula1>"12-13, 14-15,16-17"</formula1>
    </dataValidation>
  </dataValidations>
  <pageMargins left="0.78740157499999996" right="0.78740157499999996" top="0.984251969" bottom="0.984251969" header="0.4921259845" footer="0.4921259845"/>
  <pageSetup paperSize="9" scale="32" orientation="landscape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16"/>
  <sheetViews>
    <sheetView tabSelected="1" zoomScale="166" zoomScaleNormal="100" workbookViewId="0">
      <pane xSplit="2" ySplit="5" topLeftCell="C6" activePane="bottomRight" state="frozenSplit"/>
      <selection pane="topRight" activeCell="T1" sqref="T1"/>
      <selection pane="bottomLeft" activeCell="A6" sqref="A6"/>
      <selection pane="bottomRight" activeCell="A6" sqref="A6"/>
    </sheetView>
  </sheetViews>
  <sheetFormatPr baseColWidth="10" defaultColWidth="11.42578125" defaultRowHeight="11.25" x14ac:dyDescent="0.15"/>
  <cols>
    <col min="1" max="1" width="15" style="4" bestFit="1" customWidth="1"/>
    <col min="2" max="2" width="11.42578125" style="4"/>
    <col min="3" max="3" width="8.7109375" style="4" customWidth="1"/>
    <col min="4" max="4" width="22.140625" style="4" bestFit="1" customWidth="1"/>
    <col min="5" max="7" width="5.28515625" style="7" customWidth="1"/>
    <col min="8" max="8" width="6" style="7" bestFit="1" customWidth="1"/>
    <col min="9" max="10" width="5.28515625" style="7" customWidth="1"/>
    <col min="11" max="11" width="6" style="7" bestFit="1" customWidth="1"/>
    <col min="12" max="14" width="8" style="4" customWidth="1"/>
    <col min="15" max="15" width="9.140625" style="3" bestFit="1" customWidth="1"/>
    <col min="16" max="16" width="8" style="9" customWidth="1"/>
    <col min="17" max="19" width="8" style="7" customWidth="1"/>
    <col min="20" max="20" width="8" style="16" customWidth="1"/>
    <col min="21" max="21" width="8" style="8" customWidth="1"/>
    <col min="22" max="22" width="8" style="17" customWidth="1"/>
    <col min="23" max="25" width="8" style="3" customWidth="1"/>
    <col min="26" max="26" width="8" style="17" customWidth="1"/>
    <col min="27" max="27" width="8" style="3" customWidth="1"/>
    <col min="28" max="28" width="8" style="17" customWidth="1"/>
    <col min="29" max="29" width="8" style="20" customWidth="1"/>
    <col min="30" max="30" width="8" style="52" customWidth="1"/>
    <col min="31" max="31" width="8" style="18" customWidth="1"/>
    <col min="32" max="32" width="8" style="17" customWidth="1"/>
    <col min="33" max="33" width="8.28515625" style="52" customWidth="1"/>
    <col min="34" max="34" width="8" style="18" customWidth="1"/>
    <col min="35" max="35" width="8" style="17" customWidth="1"/>
    <col min="36" max="39" width="8.28515625" style="17" customWidth="1"/>
    <col min="40" max="40" width="16.42578125" style="17" bestFit="1" customWidth="1"/>
    <col min="41" max="41" width="9.85546875" style="17" bestFit="1" customWidth="1"/>
    <col min="42" max="42" width="45.85546875" style="17" customWidth="1"/>
    <col min="43" max="16384" width="11.42578125" style="3"/>
  </cols>
  <sheetData>
    <row r="1" spans="1:42" s="1" customFormat="1" ht="45.75" customHeight="1" thickBot="1" x14ac:dyDescent="0.25">
      <c r="A1" s="10" t="s">
        <v>1</v>
      </c>
      <c r="B1" s="140" t="s">
        <v>4</v>
      </c>
      <c r="C1" s="141"/>
      <c r="D1" s="142"/>
      <c r="E1" s="94" t="s">
        <v>8</v>
      </c>
      <c r="F1" s="97" t="s">
        <v>9</v>
      </c>
      <c r="G1" s="98"/>
      <c r="H1" s="99"/>
      <c r="I1" s="97" t="s">
        <v>24</v>
      </c>
      <c r="J1" s="98"/>
      <c r="K1" s="98"/>
      <c r="L1" s="89" t="s">
        <v>28</v>
      </c>
      <c r="M1" s="90"/>
      <c r="N1" s="90"/>
      <c r="O1" s="90"/>
      <c r="P1" s="91"/>
      <c r="Q1" s="89" t="s">
        <v>31</v>
      </c>
      <c r="R1" s="90"/>
      <c r="S1" s="90"/>
      <c r="T1" s="90"/>
      <c r="U1" s="90"/>
      <c r="V1" s="90"/>
      <c r="W1" s="90"/>
      <c r="X1" s="91"/>
      <c r="Y1" s="129" t="s">
        <v>33</v>
      </c>
      <c r="Z1" s="130"/>
      <c r="AA1" s="131"/>
      <c r="AB1" s="114" t="s">
        <v>10</v>
      </c>
      <c r="AC1" s="116"/>
      <c r="AD1" s="123" t="s">
        <v>19</v>
      </c>
      <c r="AE1" s="124" t="s">
        <v>20</v>
      </c>
      <c r="AF1" s="114" t="s">
        <v>35</v>
      </c>
      <c r="AG1" s="115"/>
      <c r="AH1" s="116"/>
      <c r="AI1" s="33"/>
      <c r="AJ1" s="33"/>
      <c r="AK1" s="33"/>
      <c r="AL1" s="33"/>
      <c r="AM1" s="33"/>
      <c r="AN1" s="33"/>
      <c r="AO1" s="33"/>
      <c r="AP1" s="34"/>
    </row>
    <row r="2" spans="1:42" s="1" customFormat="1" ht="13.5" customHeight="1" thickBot="1" x14ac:dyDescent="0.25">
      <c r="A2" s="11" t="s">
        <v>2</v>
      </c>
      <c r="B2" s="140" t="s">
        <v>45</v>
      </c>
      <c r="C2" s="141"/>
      <c r="D2" s="70"/>
      <c r="E2" s="95"/>
      <c r="F2" s="100"/>
      <c r="G2" s="101"/>
      <c r="H2" s="102"/>
      <c r="I2" s="100"/>
      <c r="J2" s="101"/>
      <c r="K2" s="101"/>
      <c r="L2" s="92"/>
      <c r="M2" s="88"/>
      <c r="N2" s="88"/>
      <c r="O2" s="88"/>
      <c r="P2" s="93"/>
      <c r="Q2" s="28"/>
      <c r="R2" s="12"/>
      <c r="S2" s="12"/>
      <c r="T2" s="12"/>
      <c r="U2" s="12"/>
      <c r="V2" s="12"/>
      <c r="W2" s="12"/>
      <c r="X2" s="27"/>
      <c r="Y2" s="132"/>
      <c r="Z2" s="133"/>
      <c r="AA2" s="134"/>
      <c r="AB2" s="29"/>
      <c r="AC2" s="30"/>
      <c r="AD2" s="123"/>
      <c r="AE2" s="124"/>
      <c r="AF2" s="117"/>
      <c r="AG2" s="118"/>
      <c r="AH2" s="119"/>
      <c r="AI2" s="5"/>
      <c r="AJ2" s="5"/>
      <c r="AK2" s="5"/>
      <c r="AL2" s="5"/>
      <c r="AM2" s="5"/>
      <c r="AN2" s="5"/>
      <c r="AO2" s="5"/>
      <c r="AP2" s="35"/>
    </row>
    <row r="3" spans="1:42" s="1" customFormat="1" ht="12" customHeight="1" thickBot="1" x14ac:dyDescent="0.2">
      <c r="A3" s="11" t="s">
        <v>3</v>
      </c>
      <c r="B3" s="140" t="s">
        <v>55</v>
      </c>
      <c r="C3" s="141"/>
      <c r="D3" s="142"/>
      <c r="E3" s="95"/>
      <c r="F3" s="100"/>
      <c r="G3" s="101"/>
      <c r="H3" s="102"/>
      <c r="I3" s="100"/>
      <c r="J3" s="101"/>
      <c r="K3" s="101"/>
      <c r="L3" s="108" t="s">
        <v>26</v>
      </c>
      <c r="M3" s="109"/>
      <c r="N3" s="82"/>
      <c r="O3" s="112">
        <f>MAX(N6:N16)</f>
        <v>40.5</v>
      </c>
      <c r="P3" s="106">
        <v>0.4</v>
      </c>
      <c r="Q3" s="127" t="s">
        <v>38</v>
      </c>
      <c r="R3" s="135"/>
      <c r="S3" s="136"/>
      <c r="T3" s="112">
        <f>MAX(S6:S16)</f>
        <v>6</v>
      </c>
      <c r="U3" s="125">
        <v>0.3</v>
      </c>
      <c r="V3" s="14" t="s">
        <v>29</v>
      </c>
      <c r="W3" s="112">
        <f>MAX(V6:V16)</f>
        <v>73</v>
      </c>
      <c r="X3" s="106">
        <v>0.2</v>
      </c>
      <c r="Y3" s="127" t="s">
        <v>32</v>
      </c>
      <c r="Z3" s="112">
        <f>MAX(Y6:Y16)</f>
        <v>90.38</v>
      </c>
      <c r="AA3" s="106">
        <v>0.05</v>
      </c>
      <c r="AB3" s="24"/>
      <c r="AC3" s="139">
        <v>0.05</v>
      </c>
      <c r="AD3" s="123"/>
      <c r="AE3" s="124"/>
      <c r="AF3" s="117"/>
      <c r="AG3" s="118"/>
      <c r="AH3" s="119"/>
      <c r="AI3" s="5"/>
      <c r="AJ3" s="5"/>
      <c r="AK3" s="5"/>
      <c r="AL3" s="5"/>
      <c r="AM3" s="5"/>
      <c r="AN3" s="5"/>
      <c r="AO3" s="5"/>
      <c r="AP3" s="35"/>
    </row>
    <row r="4" spans="1:42" s="1" customFormat="1" ht="11.25" customHeight="1" x14ac:dyDescent="0.15">
      <c r="A4" s="31"/>
      <c r="B4" s="88"/>
      <c r="C4" s="88"/>
      <c r="D4" s="88"/>
      <c r="E4" s="96"/>
      <c r="F4" s="103"/>
      <c r="G4" s="104"/>
      <c r="H4" s="105"/>
      <c r="I4" s="103"/>
      <c r="J4" s="104"/>
      <c r="K4" s="104"/>
      <c r="L4" s="110"/>
      <c r="M4" s="111"/>
      <c r="N4" s="83"/>
      <c r="O4" s="113"/>
      <c r="P4" s="107"/>
      <c r="Q4" s="128" t="s">
        <v>39</v>
      </c>
      <c r="R4" s="137"/>
      <c r="S4" s="138"/>
      <c r="T4" s="113"/>
      <c r="U4" s="126"/>
      <c r="V4" s="15" t="s">
        <v>30</v>
      </c>
      <c r="W4" s="113"/>
      <c r="X4" s="107"/>
      <c r="Y4" s="128"/>
      <c r="Z4" s="113"/>
      <c r="AA4" s="107"/>
      <c r="AB4" s="25"/>
      <c r="AC4" s="139"/>
      <c r="AD4" s="123"/>
      <c r="AE4" s="124"/>
      <c r="AF4" s="120"/>
      <c r="AG4" s="121"/>
      <c r="AH4" s="122"/>
      <c r="AI4" s="32"/>
      <c r="AJ4" s="32"/>
      <c r="AK4" s="32"/>
      <c r="AL4" s="32"/>
      <c r="AM4" s="32"/>
      <c r="AN4" s="32"/>
      <c r="AO4" s="32"/>
      <c r="AP4" s="36"/>
    </row>
    <row r="5" spans="1:42" s="2" customFormat="1" ht="69.95" customHeight="1" x14ac:dyDescent="0.15">
      <c r="A5" s="26" t="s">
        <v>11</v>
      </c>
      <c r="B5" s="26" t="s">
        <v>12</v>
      </c>
      <c r="C5" s="26" t="s">
        <v>0</v>
      </c>
      <c r="D5" s="26" t="s">
        <v>36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14</v>
      </c>
      <c r="J5" s="6" t="s">
        <v>15</v>
      </c>
      <c r="K5" s="21" t="s">
        <v>16</v>
      </c>
      <c r="L5" s="38" t="s">
        <v>50</v>
      </c>
      <c r="M5" s="19" t="s">
        <v>51</v>
      </c>
      <c r="N5" s="84" t="s">
        <v>76</v>
      </c>
      <c r="O5" s="39" t="s">
        <v>25</v>
      </c>
      <c r="P5" s="40" t="s">
        <v>18</v>
      </c>
      <c r="Q5" s="55" t="s">
        <v>62</v>
      </c>
      <c r="R5" s="54" t="s">
        <v>63</v>
      </c>
      <c r="S5" s="54" t="s">
        <v>41</v>
      </c>
      <c r="T5" s="41" t="s">
        <v>17</v>
      </c>
      <c r="U5" s="42" t="s">
        <v>18</v>
      </c>
      <c r="V5" s="37" t="s">
        <v>27</v>
      </c>
      <c r="W5" s="37" t="s">
        <v>17</v>
      </c>
      <c r="X5" s="40" t="s">
        <v>18</v>
      </c>
      <c r="Y5" s="43" t="s">
        <v>40</v>
      </c>
      <c r="Z5" s="37" t="s">
        <v>17</v>
      </c>
      <c r="AA5" s="44" t="s">
        <v>18</v>
      </c>
      <c r="AB5" s="43" t="s">
        <v>34</v>
      </c>
      <c r="AC5" s="44" t="s">
        <v>18</v>
      </c>
      <c r="AD5" s="123"/>
      <c r="AE5" s="124"/>
      <c r="AF5" s="22" t="s">
        <v>35</v>
      </c>
      <c r="AG5" s="53" t="s">
        <v>19</v>
      </c>
      <c r="AH5" s="23" t="s">
        <v>20</v>
      </c>
      <c r="AI5" s="45" t="s">
        <v>21</v>
      </c>
      <c r="AJ5" s="13" t="s">
        <v>5</v>
      </c>
      <c r="AK5" s="13" t="s">
        <v>37</v>
      </c>
      <c r="AL5" s="13" t="s">
        <v>43</v>
      </c>
      <c r="AM5" s="13" t="s">
        <v>49</v>
      </c>
      <c r="AN5" s="13" t="s">
        <v>6</v>
      </c>
      <c r="AO5" s="13" t="s">
        <v>42</v>
      </c>
      <c r="AP5" s="13" t="s">
        <v>22</v>
      </c>
    </row>
    <row r="6" spans="1:42" s="46" customFormat="1" ht="12.75" x14ac:dyDescent="0.2">
      <c r="A6" s="56" t="s">
        <v>46</v>
      </c>
      <c r="B6" s="56" t="s">
        <v>61</v>
      </c>
      <c r="C6" s="76">
        <v>60218</v>
      </c>
      <c r="D6" s="76" t="s">
        <v>47</v>
      </c>
      <c r="E6" s="57" t="s">
        <v>52</v>
      </c>
      <c r="F6" s="57">
        <v>11</v>
      </c>
      <c r="G6" s="57">
        <v>6</v>
      </c>
      <c r="H6" s="76">
        <v>2009</v>
      </c>
      <c r="I6" s="57">
        <v>1</v>
      </c>
      <c r="J6" s="57">
        <v>5</v>
      </c>
      <c r="K6" s="79">
        <v>2024</v>
      </c>
      <c r="L6" s="78">
        <v>17</v>
      </c>
      <c r="M6" s="58">
        <v>19</v>
      </c>
      <c r="N6" s="58">
        <f t="shared" ref="N6:N16" si="0">AVERAGE(L6:M6)</f>
        <v>18</v>
      </c>
      <c r="O6" s="58">
        <f t="shared" ref="O6:O16" si="1">N6/O$3*100</f>
        <v>44.444444444444443</v>
      </c>
      <c r="P6" s="59">
        <f t="shared" ref="P6:P16" si="2">O6*P$3</f>
        <v>17.777777777777779</v>
      </c>
      <c r="Q6" s="57">
        <v>6</v>
      </c>
      <c r="R6" s="57">
        <v>6</v>
      </c>
      <c r="S6" s="62">
        <f t="shared" ref="S6:S16" si="3">IF(COUNTBLANK(Q6:R6)&lt;2,AVERAGE(Q6:R6),0)</f>
        <v>6</v>
      </c>
      <c r="T6" s="58">
        <f t="shared" ref="T6:T16" si="4">S6/T$3*100</f>
        <v>100</v>
      </c>
      <c r="U6" s="58">
        <f t="shared" ref="U6:U16" si="5">T6*U$3</f>
        <v>30</v>
      </c>
      <c r="V6" s="57">
        <v>72</v>
      </c>
      <c r="W6" s="58">
        <f t="shared" ref="W6:W16" si="6">V6/W$3*100</f>
        <v>98.630136986301366</v>
      </c>
      <c r="X6" s="63">
        <f t="shared" ref="X6:X16" si="7">W6*X$3</f>
        <v>19.726027397260275</v>
      </c>
      <c r="Y6" s="67">
        <v>90.38</v>
      </c>
      <c r="Z6" s="58">
        <f t="shared" ref="Z6:Z16" si="8">Y6/Z$3*100</f>
        <v>100</v>
      </c>
      <c r="AA6" s="63">
        <f t="shared" ref="AA6:AA16" si="9">Z6*AA$3</f>
        <v>5</v>
      </c>
      <c r="AB6" s="60">
        <v>56</v>
      </c>
      <c r="AC6" s="66">
        <f t="shared" ref="AC6:AC16" si="10">AB6*AC$3</f>
        <v>2.8000000000000003</v>
      </c>
      <c r="AD6" s="71">
        <f t="shared" ref="AD6:AD16" si="11">P6+U6+X6+AA6+AC6</f>
        <v>75.30380517503805</v>
      </c>
      <c r="AE6" s="72">
        <v>4</v>
      </c>
      <c r="AF6" s="60">
        <v>120</v>
      </c>
      <c r="AG6" s="73">
        <f t="shared" ref="AG6:AG16" si="12">AD6*AF6/100</f>
        <v>90.364566210045666</v>
      </c>
      <c r="AH6" s="74">
        <v>9</v>
      </c>
      <c r="AI6" s="61" t="s">
        <v>7</v>
      </c>
      <c r="AJ6" s="75">
        <f>4-COUNT(V6,R6,Y6,AB6)</f>
        <v>0</v>
      </c>
      <c r="AK6" s="57">
        <v>16</v>
      </c>
      <c r="AL6" s="57" t="s">
        <v>7</v>
      </c>
      <c r="AM6" s="68"/>
      <c r="AN6" s="68"/>
      <c r="AO6" s="57"/>
      <c r="AP6" s="57" t="s">
        <v>88</v>
      </c>
    </row>
    <row r="7" spans="1:42" s="46" customFormat="1" ht="12.75" x14ac:dyDescent="0.2">
      <c r="A7" s="56" t="s">
        <v>53</v>
      </c>
      <c r="B7" s="56" t="s">
        <v>54</v>
      </c>
      <c r="C7" s="76">
        <v>89450</v>
      </c>
      <c r="D7" s="76" t="s">
        <v>48</v>
      </c>
      <c r="E7" s="57" t="s">
        <v>52</v>
      </c>
      <c r="F7" s="57">
        <v>18</v>
      </c>
      <c r="G7" s="57">
        <v>1</v>
      </c>
      <c r="H7" s="76">
        <v>2010</v>
      </c>
      <c r="I7" s="57">
        <v>1</v>
      </c>
      <c r="J7" s="57">
        <v>5</v>
      </c>
      <c r="K7" s="79">
        <v>2024</v>
      </c>
      <c r="L7" s="78">
        <v>45</v>
      </c>
      <c r="M7" s="58">
        <v>36</v>
      </c>
      <c r="N7" s="58">
        <f t="shared" si="0"/>
        <v>40.5</v>
      </c>
      <c r="O7" s="58">
        <f t="shared" si="1"/>
        <v>100</v>
      </c>
      <c r="P7" s="59">
        <f t="shared" si="2"/>
        <v>40</v>
      </c>
      <c r="Q7" s="57">
        <v>5.5</v>
      </c>
      <c r="R7" s="57">
        <v>5.5</v>
      </c>
      <c r="S7" s="62">
        <f t="shared" si="3"/>
        <v>5.5</v>
      </c>
      <c r="T7" s="58">
        <f t="shared" si="4"/>
        <v>91.666666666666657</v>
      </c>
      <c r="U7" s="58">
        <f t="shared" si="5"/>
        <v>27.499999999999996</v>
      </c>
      <c r="V7" s="57">
        <v>73</v>
      </c>
      <c r="W7" s="58">
        <f t="shared" si="6"/>
        <v>100</v>
      </c>
      <c r="X7" s="63">
        <f t="shared" si="7"/>
        <v>20</v>
      </c>
      <c r="Y7" s="67">
        <v>90.38</v>
      </c>
      <c r="Z7" s="58">
        <f t="shared" si="8"/>
        <v>100</v>
      </c>
      <c r="AA7" s="63">
        <f t="shared" si="9"/>
        <v>5</v>
      </c>
      <c r="AB7" s="60">
        <v>20</v>
      </c>
      <c r="AC7" s="66">
        <f t="shared" si="10"/>
        <v>1</v>
      </c>
      <c r="AD7" s="71">
        <f t="shared" si="11"/>
        <v>93.5</v>
      </c>
      <c r="AE7" s="72">
        <v>1</v>
      </c>
      <c r="AF7" s="60">
        <v>160</v>
      </c>
      <c r="AG7" s="73">
        <f t="shared" si="12"/>
        <v>149.6</v>
      </c>
      <c r="AH7" s="74">
        <v>3</v>
      </c>
      <c r="AI7" s="61" t="s">
        <v>7</v>
      </c>
      <c r="AJ7" s="75">
        <f>4-COUNT(V7,R7,Y7,AB7)</f>
        <v>0</v>
      </c>
      <c r="AK7" s="57">
        <v>8</v>
      </c>
      <c r="AL7" s="57" t="s">
        <v>56</v>
      </c>
      <c r="AM7" s="68" t="s">
        <v>57</v>
      </c>
      <c r="AN7" s="68" t="s">
        <v>59</v>
      </c>
      <c r="AO7" s="57" t="s">
        <v>44</v>
      </c>
      <c r="AP7" s="81"/>
    </row>
    <row r="8" spans="1:42" s="46" customFormat="1" ht="12.75" x14ac:dyDescent="0.2">
      <c r="A8" s="56" t="s">
        <v>86</v>
      </c>
      <c r="B8" s="56" t="s">
        <v>87</v>
      </c>
      <c r="C8" s="76">
        <v>60251</v>
      </c>
      <c r="D8" s="76" t="s">
        <v>47</v>
      </c>
      <c r="E8" s="57" t="s">
        <v>52</v>
      </c>
      <c r="F8" s="57">
        <v>8</v>
      </c>
      <c r="G8" s="57">
        <v>11</v>
      </c>
      <c r="H8" s="76">
        <v>2011</v>
      </c>
      <c r="I8" s="57">
        <v>1</v>
      </c>
      <c r="J8" s="57">
        <v>5</v>
      </c>
      <c r="K8" s="79">
        <v>2024</v>
      </c>
      <c r="L8" s="78">
        <v>0</v>
      </c>
      <c r="M8" s="58">
        <v>0</v>
      </c>
      <c r="N8" s="58">
        <f t="shared" si="0"/>
        <v>0</v>
      </c>
      <c r="O8" s="58">
        <f t="shared" si="1"/>
        <v>0</v>
      </c>
      <c r="P8" s="59">
        <f t="shared" si="2"/>
        <v>0</v>
      </c>
      <c r="Q8" s="57">
        <v>2.5</v>
      </c>
      <c r="R8" s="57">
        <v>2.5</v>
      </c>
      <c r="S8" s="62">
        <f t="shared" si="3"/>
        <v>2.5</v>
      </c>
      <c r="T8" s="58">
        <f t="shared" si="4"/>
        <v>41.666666666666671</v>
      </c>
      <c r="U8" s="58">
        <f t="shared" si="5"/>
        <v>12.500000000000002</v>
      </c>
      <c r="V8" s="57">
        <v>44</v>
      </c>
      <c r="W8" s="58">
        <f t="shared" si="6"/>
        <v>60.273972602739725</v>
      </c>
      <c r="X8" s="63">
        <f t="shared" si="7"/>
        <v>12.054794520547945</v>
      </c>
      <c r="Y8" s="67">
        <v>65</v>
      </c>
      <c r="Z8" s="58">
        <f t="shared" si="8"/>
        <v>71.918566054436823</v>
      </c>
      <c r="AA8" s="63">
        <f t="shared" si="9"/>
        <v>3.5959283027218412</v>
      </c>
      <c r="AB8" s="60">
        <v>93</v>
      </c>
      <c r="AC8" s="66">
        <f t="shared" si="10"/>
        <v>4.6500000000000004</v>
      </c>
      <c r="AD8" s="71">
        <f t="shared" si="11"/>
        <v>32.800722823269787</v>
      </c>
      <c r="AE8" s="72">
        <v>10</v>
      </c>
      <c r="AF8" s="60">
        <v>180</v>
      </c>
      <c r="AG8" s="73">
        <f t="shared" si="12"/>
        <v>59.041301081885614</v>
      </c>
      <c r="AH8" s="74">
        <v>11</v>
      </c>
      <c r="AI8" s="61" t="s">
        <v>7</v>
      </c>
      <c r="AJ8" s="75">
        <v>2</v>
      </c>
      <c r="AK8" s="57"/>
      <c r="AL8" s="57" t="s">
        <v>7</v>
      </c>
      <c r="AM8" s="68"/>
      <c r="AN8" s="68"/>
      <c r="AO8" s="57"/>
      <c r="AP8" s="57"/>
    </row>
    <row r="9" spans="1:42" s="46" customFormat="1" ht="12.75" x14ac:dyDescent="0.2">
      <c r="A9" s="56" t="s">
        <v>70</v>
      </c>
      <c r="B9" s="56" t="s">
        <v>74</v>
      </c>
      <c r="C9" s="76">
        <v>67099</v>
      </c>
      <c r="D9" s="76" t="s">
        <v>66</v>
      </c>
      <c r="E9" s="57" t="s">
        <v>52</v>
      </c>
      <c r="F9" s="57">
        <v>17</v>
      </c>
      <c r="G9" s="57">
        <v>6</v>
      </c>
      <c r="H9" s="76">
        <v>2011</v>
      </c>
      <c r="I9" s="57">
        <v>1</v>
      </c>
      <c r="J9" s="57">
        <v>5</v>
      </c>
      <c r="K9" s="79">
        <v>2024</v>
      </c>
      <c r="L9" s="78">
        <v>9</v>
      </c>
      <c r="M9" s="58">
        <v>7</v>
      </c>
      <c r="N9" s="58">
        <f t="shared" si="0"/>
        <v>8</v>
      </c>
      <c r="O9" s="58">
        <f t="shared" si="1"/>
        <v>19.753086419753085</v>
      </c>
      <c r="P9" s="59">
        <f t="shared" si="2"/>
        <v>7.9012345679012341</v>
      </c>
      <c r="Q9" s="57">
        <v>4.5</v>
      </c>
      <c r="R9" s="57">
        <v>4.5</v>
      </c>
      <c r="S9" s="62">
        <f t="shared" si="3"/>
        <v>4.5</v>
      </c>
      <c r="T9" s="58">
        <f t="shared" si="4"/>
        <v>75</v>
      </c>
      <c r="U9" s="58">
        <f t="shared" si="5"/>
        <v>22.5</v>
      </c>
      <c r="V9" s="57">
        <v>53</v>
      </c>
      <c r="W9" s="58">
        <f t="shared" si="6"/>
        <v>72.602739726027394</v>
      </c>
      <c r="X9" s="63">
        <f t="shared" si="7"/>
        <v>14.520547945205479</v>
      </c>
      <c r="Y9" s="67">
        <v>86.53</v>
      </c>
      <c r="Z9" s="58">
        <f t="shared" si="8"/>
        <v>95.740208010621828</v>
      </c>
      <c r="AA9" s="63">
        <f t="shared" si="9"/>
        <v>4.7870104005310914</v>
      </c>
      <c r="AB9" s="60">
        <v>56</v>
      </c>
      <c r="AC9" s="66">
        <f t="shared" si="10"/>
        <v>2.8000000000000003</v>
      </c>
      <c r="AD9" s="71">
        <f t="shared" si="11"/>
        <v>52.508792913637805</v>
      </c>
      <c r="AE9" s="72">
        <v>8</v>
      </c>
      <c r="AF9" s="60">
        <v>180</v>
      </c>
      <c r="AG9" s="73">
        <f t="shared" si="12"/>
        <v>94.515827244548049</v>
      </c>
      <c r="AH9" s="74">
        <v>8</v>
      </c>
      <c r="AI9" s="61" t="s">
        <v>7</v>
      </c>
      <c r="AJ9" s="75">
        <f>4-COUNT(V9,R9,Y9,AB9)</f>
        <v>0</v>
      </c>
      <c r="AK9" s="57">
        <v>16</v>
      </c>
      <c r="AL9" s="57" t="s">
        <v>56</v>
      </c>
      <c r="AM9" s="68" t="s">
        <v>58</v>
      </c>
      <c r="AN9" s="68" t="s">
        <v>60</v>
      </c>
      <c r="AO9" s="57" t="s">
        <v>44</v>
      </c>
      <c r="AP9" s="57"/>
    </row>
    <row r="10" spans="1:42" s="46" customFormat="1" ht="12.75" x14ac:dyDescent="0.2">
      <c r="A10" s="56" t="s">
        <v>71</v>
      </c>
      <c r="B10" s="56" t="s">
        <v>75</v>
      </c>
      <c r="C10" s="76">
        <v>67119</v>
      </c>
      <c r="D10" s="76" t="s">
        <v>66</v>
      </c>
      <c r="E10" s="57" t="s">
        <v>52</v>
      </c>
      <c r="F10" s="57">
        <v>21</v>
      </c>
      <c r="G10" s="57">
        <v>12</v>
      </c>
      <c r="H10" s="76">
        <v>2011</v>
      </c>
      <c r="I10" s="57">
        <v>1</v>
      </c>
      <c r="J10" s="57">
        <v>5</v>
      </c>
      <c r="K10" s="79">
        <v>2024</v>
      </c>
      <c r="L10" s="78">
        <v>5</v>
      </c>
      <c r="M10" s="58">
        <v>9</v>
      </c>
      <c r="N10" s="58">
        <f t="shared" si="0"/>
        <v>7</v>
      </c>
      <c r="O10" s="58">
        <f t="shared" si="1"/>
        <v>17.283950617283949</v>
      </c>
      <c r="P10" s="59">
        <f t="shared" si="2"/>
        <v>6.9135802469135799</v>
      </c>
      <c r="Q10" s="57">
        <v>4.5</v>
      </c>
      <c r="R10" s="57">
        <v>4.5</v>
      </c>
      <c r="S10" s="62">
        <f t="shared" si="3"/>
        <v>4.5</v>
      </c>
      <c r="T10" s="58">
        <f t="shared" si="4"/>
        <v>75</v>
      </c>
      <c r="U10" s="58">
        <f t="shared" si="5"/>
        <v>22.5</v>
      </c>
      <c r="V10" s="57">
        <v>57</v>
      </c>
      <c r="W10" s="58">
        <f t="shared" si="6"/>
        <v>78.082191780821915</v>
      </c>
      <c r="X10" s="63">
        <f t="shared" si="7"/>
        <v>15.616438356164384</v>
      </c>
      <c r="Y10" s="67">
        <v>88.46</v>
      </c>
      <c r="Z10" s="58">
        <f t="shared" si="8"/>
        <v>97.87563620269971</v>
      </c>
      <c r="AA10" s="63">
        <f t="shared" si="9"/>
        <v>4.8937818101349855</v>
      </c>
      <c r="AB10" s="60">
        <v>100</v>
      </c>
      <c r="AC10" s="66">
        <f t="shared" si="10"/>
        <v>5</v>
      </c>
      <c r="AD10" s="71">
        <f t="shared" si="11"/>
        <v>54.923800413212945</v>
      </c>
      <c r="AE10" s="72">
        <v>7</v>
      </c>
      <c r="AF10" s="60">
        <v>180</v>
      </c>
      <c r="AG10" s="73">
        <f t="shared" si="12"/>
        <v>98.862840743783309</v>
      </c>
      <c r="AH10" s="74">
        <v>6</v>
      </c>
      <c r="AI10" s="61" t="s">
        <v>7</v>
      </c>
      <c r="AJ10" s="75">
        <f>4-COUNT(V10,R10,Y10,AB10)</f>
        <v>0</v>
      </c>
      <c r="AK10" s="57">
        <v>22</v>
      </c>
      <c r="AL10" s="57" t="s">
        <v>56</v>
      </c>
      <c r="AM10" s="68" t="s">
        <v>58</v>
      </c>
      <c r="AN10" s="68" t="s">
        <v>60</v>
      </c>
      <c r="AO10" s="57" t="s">
        <v>44</v>
      </c>
      <c r="AP10" s="57"/>
    </row>
    <row r="11" spans="1:42" s="46" customFormat="1" ht="12.75" x14ac:dyDescent="0.2">
      <c r="A11" s="56" t="s">
        <v>69</v>
      </c>
      <c r="B11" s="56" t="s">
        <v>73</v>
      </c>
      <c r="C11" s="76">
        <v>67118</v>
      </c>
      <c r="D11" s="76" t="s">
        <v>66</v>
      </c>
      <c r="E11" s="57" t="s">
        <v>52</v>
      </c>
      <c r="F11" s="57">
        <v>21</v>
      </c>
      <c r="G11" s="57">
        <v>8</v>
      </c>
      <c r="H11" s="76">
        <v>2011</v>
      </c>
      <c r="I11" s="57">
        <v>1</v>
      </c>
      <c r="J11" s="57">
        <v>5</v>
      </c>
      <c r="K11" s="79">
        <v>2024</v>
      </c>
      <c r="L11" s="78">
        <v>17</v>
      </c>
      <c r="M11" s="58">
        <v>13</v>
      </c>
      <c r="N11" s="58">
        <f t="shared" si="0"/>
        <v>15</v>
      </c>
      <c r="O11" s="58">
        <f t="shared" si="1"/>
        <v>37.037037037037038</v>
      </c>
      <c r="P11" s="59">
        <f t="shared" si="2"/>
        <v>14.814814814814817</v>
      </c>
      <c r="Q11" s="57">
        <v>5</v>
      </c>
      <c r="R11" s="57">
        <v>5</v>
      </c>
      <c r="S11" s="62">
        <f t="shared" si="3"/>
        <v>5</v>
      </c>
      <c r="T11" s="58">
        <f t="shared" si="4"/>
        <v>83.333333333333343</v>
      </c>
      <c r="U11" s="58">
        <f t="shared" si="5"/>
        <v>25.000000000000004</v>
      </c>
      <c r="V11" s="57">
        <v>61</v>
      </c>
      <c r="W11" s="58">
        <f t="shared" si="6"/>
        <v>83.561643835616437</v>
      </c>
      <c r="X11" s="63">
        <f t="shared" si="7"/>
        <v>16.712328767123289</v>
      </c>
      <c r="Y11" s="67">
        <v>88.46</v>
      </c>
      <c r="Z11" s="58">
        <f t="shared" si="8"/>
        <v>97.87563620269971</v>
      </c>
      <c r="AA11" s="63">
        <f t="shared" si="9"/>
        <v>4.8937818101349855</v>
      </c>
      <c r="AB11" s="60">
        <v>71</v>
      </c>
      <c r="AC11" s="66">
        <f t="shared" si="10"/>
        <v>3.5500000000000003</v>
      </c>
      <c r="AD11" s="71">
        <f t="shared" si="11"/>
        <v>64.970925392073099</v>
      </c>
      <c r="AE11" s="72">
        <v>6</v>
      </c>
      <c r="AF11" s="60">
        <v>180</v>
      </c>
      <c r="AG11" s="73">
        <f t="shared" si="12"/>
        <v>116.94766570573158</v>
      </c>
      <c r="AH11" s="74">
        <v>5</v>
      </c>
      <c r="AI11" s="61" t="s">
        <v>7</v>
      </c>
      <c r="AJ11" s="75">
        <f>4-COUNT(V11,R11,Y11,AB11)</f>
        <v>0</v>
      </c>
      <c r="AK11" s="57">
        <v>9</v>
      </c>
      <c r="AL11" s="57" t="s">
        <v>56</v>
      </c>
      <c r="AM11" s="68" t="s">
        <v>58</v>
      </c>
      <c r="AN11" s="68" t="s">
        <v>60</v>
      </c>
      <c r="AO11" s="57" t="s">
        <v>44</v>
      </c>
      <c r="AP11" s="57"/>
    </row>
    <row r="12" spans="1:42" s="46" customFormat="1" ht="12.75" x14ac:dyDescent="0.2">
      <c r="A12" s="56" t="s">
        <v>68</v>
      </c>
      <c r="B12" s="56" t="s">
        <v>72</v>
      </c>
      <c r="C12" s="76">
        <v>67142</v>
      </c>
      <c r="D12" s="76" t="s">
        <v>66</v>
      </c>
      <c r="E12" s="57" t="s">
        <v>52</v>
      </c>
      <c r="F12" s="57">
        <v>18</v>
      </c>
      <c r="G12" s="57">
        <v>6</v>
      </c>
      <c r="H12" s="76">
        <v>2011</v>
      </c>
      <c r="I12" s="57">
        <v>1</v>
      </c>
      <c r="J12" s="57">
        <v>5</v>
      </c>
      <c r="K12" s="79">
        <v>2024</v>
      </c>
      <c r="L12" s="78">
        <v>19</v>
      </c>
      <c r="M12" s="58">
        <v>15</v>
      </c>
      <c r="N12" s="58">
        <f t="shared" si="0"/>
        <v>17</v>
      </c>
      <c r="O12" s="58">
        <f t="shared" si="1"/>
        <v>41.975308641975303</v>
      </c>
      <c r="P12" s="59">
        <f t="shared" si="2"/>
        <v>16.790123456790123</v>
      </c>
      <c r="Q12" s="57">
        <v>5</v>
      </c>
      <c r="R12" s="57">
        <v>5</v>
      </c>
      <c r="S12" s="62">
        <f t="shared" si="3"/>
        <v>5</v>
      </c>
      <c r="T12" s="58">
        <f t="shared" si="4"/>
        <v>83.333333333333343</v>
      </c>
      <c r="U12" s="58">
        <f t="shared" si="5"/>
        <v>25.000000000000004</v>
      </c>
      <c r="V12" s="57">
        <v>65</v>
      </c>
      <c r="W12" s="58">
        <f t="shared" si="6"/>
        <v>89.041095890410958</v>
      </c>
      <c r="X12" s="63">
        <f t="shared" si="7"/>
        <v>17.808219178082194</v>
      </c>
      <c r="Y12" s="67">
        <v>88.46</v>
      </c>
      <c r="Z12" s="58">
        <f t="shared" si="8"/>
        <v>97.87563620269971</v>
      </c>
      <c r="AA12" s="63">
        <f t="shared" si="9"/>
        <v>4.8937818101349855</v>
      </c>
      <c r="AB12" s="60">
        <v>56</v>
      </c>
      <c r="AC12" s="66">
        <f t="shared" si="10"/>
        <v>2.8000000000000003</v>
      </c>
      <c r="AD12" s="71">
        <f t="shared" si="11"/>
        <v>67.292124445007303</v>
      </c>
      <c r="AE12" s="72">
        <v>5</v>
      </c>
      <c r="AF12" s="60">
        <v>180</v>
      </c>
      <c r="AG12" s="73">
        <f t="shared" si="12"/>
        <v>121.12582400101316</v>
      </c>
      <c r="AH12" s="74">
        <v>4</v>
      </c>
      <c r="AI12" s="61" t="s">
        <v>7</v>
      </c>
      <c r="AJ12" s="75">
        <f>4-COUNT(V12,R12,Y12,AB12)</f>
        <v>0</v>
      </c>
      <c r="AK12" s="57">
        <v>7</v>
      </c>
      <c r="AL12" s="57" t="s">
        <v>56</v>
      </c>
      <c r="AM12" s="68" t="s">
        <v>58</v>
      </c>
      <c r="AN12" s="68" t="s">
        <v>60</v>
      </c>
      <c r="AO12" s="57" t="s">
        <v>44</v>
      </c>
      <c r="AP12" s="57"/>
    </row>
    <row r="13" spans="1:42" s="46" customFormat="1" ht="12.75" x14ac:dyDescent="0.2">
      <c r="A13" s="56" t="s">
        <v>85</v>
      </c>
      <c r="B13" s="56" t="s">
        <v>84</v>
      </c>
      <c r="C13" s="76">
        <v>67756</v>
      </c>
      <c r="D13" s="76" t="s">
        <v>79</v>
      </c>
      <c r="E13" s="57" t="s">
        <v>52</v>
      </c>
      <c r="F13" s="57">
        <v>27</v>
      </c>
      <c r="G13" s="57">
        <v>9</v>
      </c>
      <c r="H13" s="76">
        <v>2012</v>
      </c>
      <c r="I13" s="57">
        <v>1</v>
      </c>
      <c r="J13" s="57">
        <v>5</v>
      </c>
      <c r="K13" s="79">
        <v>2024</v>
      </c>
      <c r="L13" s="78">
        <v>0</v>
      </c>
      <c r="M13" s="58">
        <v>0</v>
      </c>
      <c r="N13" s="58">
        <f t="shared" si="0"/>
        <v>0</v>
      </c>
      <c r="O13" s="58">
        <f t="shared" si="1"/>
        <v>0</v>
      </c>
      <c r="P13" s="59">
        <f t="shared" si="2"/>
        <v>0</v>
      </c>
      <c r="Q13" s="57">
        <v>2.5</v>
      </c>
      <c r="R13" s="57">
        <v>2.5</v>
      </c>
      <c r="S13" s="62">
        <f t="shared" si="3"/>
        <v>2.5</v>
      </c>
      <c r="T13" s="58">
        <f t="shared" si="4"/>
        <v>41.666666666666671</v>
      </c>
      <c r="U13" s="58">
        <f t="shared" si="5"/>
        <v>12.500000000000002</v>
      </c>
      <c r="V13" s="57">
        <v>46</v>
      </c>
      <c r="W13" s="58">
        <f t="shared" si="6"/>
        <v>63.013698630136986</v>
      </c>
      <c r="X13" s="63">
        <f t="shared" si="7"/>
        <v>12.602739726027398</v>
      </c>
      <c r="Y13" s="67">
        <v>64</v>
      </c>
      <c r="Z13" s="58">
        <f t="shared" si="8"/>
        <v>70.812126576676263</v>
      </c>
      <c r="AA13" s="63">
        <f t="shared" si="9"/>
        <v>3.5406063288338134</v>
      </c>
      <c r="AB13" s="60">
        <v>78</v>
      </c>
      <c r="AC13" s="66">
        <f t="shared" si="10"/>
        <v>3.9000000000000004</v>
      </c>
      <c r="AD13" s="71">
        <f t="shared" si="11"/>
        <v>32.543346054861217</v>
      </c>
      <c r="AE13" s="72">
        <v>10</v>
      </c>
      <c r="AF13" s="60">
        <v>200</v>
      </c>
      <c r="AG13" s="73">
        <f t="shared" si="12"/>
        <v>65.086692109722435</v>
      </c>
      <c r="AH13" s="74">
        <v>10</v>
      </c>
      <c r="AI13" s="61" t="s">
        <v>7</v>
      </c>
      <c r="AJ13" s="75">
        <v>2</v>
      </c>
      <c r="AK13" s="57"/>
      <c r="AL13" s="57" t="s">
        <v>7</v>
      </c>
      <c r="AM13" s="68"/>
      <c r="AN13" s="68"/>
      <c r="AO13" s="57"/>
      <c r="AP13" s="57"/>
    </row>
    <row r="14" spans="1:42" s="46" customFormat="1" ht="12.75" x14ac:dyDescent="0.2">
      <c r="A14" s="56" t="s">
        <v>83</v>
      </c>
      <c r="B14" s="56" t="s">
        <v>84</v>
      </c>
      <c r="C14" s="76">
        <v>60227</v>
      </c>
      <c r="D14" s="76" t="s">
        <v>47</v>
      </c>
      <c r="E14" s="57" t="s">
        <v>52</v>
      </c>
      <c r="F14" s="57">
        <v>8</v>
      </c>
      <c r="G14" s="57">
        <v>7</v>
      </c>
      <c r="H14" s="76">
        <v>2012</v>
      </c>
      <c r="I14" s="57">
        <v>1</v>
      </c>
      <c r="J14" s="57">
        <v>5</v>
      </c>
      <c r="K14" s="79">
        <v>2024</v>
      </c>
      <c r="L14" s="78">
        <v>15</v>
      </c>
      <c r="M14" s="58">
        <v>7</v>
      </c>
      <c r="N14" s="58">
        <f t="shared" si="0"/>
        <v>11</v>
      </c>
      <c r="O14" s="58">
        <f t="shared" si="1"/>
        <v>27.160493827160494</v>
      </c>
      <c r="P14" s="59">
        <f t="shared" si="2"/>
        <v>10.864197530864198</v>
      </c>
      <c r="Q14" s="57">
        <v>4</v>
      </c>
      <c r="R14" s="57">
        <v>4</v>
      </c>
      <c r="S14" s="62">
        <f t="shared" si="3"/>
        <v>4</v>
      </c>
      <c r="T14" s="58">
        <f t="shared" si="4"/>
        <v>66.666666666666657</v>
      </c>
      <c r="U14" s="58">
        <f t="shared" si="5"/>
        <v>19.999999999999996</v>
      </c>
      <c r="V14" s="57">
        <v>43</v>
      </c>
      <c r="W14" s="58">
        <f t="shared" si="6"/>
        <v>58.904109589041099</v>
      </c>
      <c r="X14" s="63">
        <f t="shared" si="7"/>
        <v>11.78082191780822</v>
      </c>
      <c r="Y14" s="67">
        <v>65</v>
      </c>
      <c r="Z14" s="58">
        <f t="shared" si="8"/>
        <v>71.918566054436823</v>
      </c>
      <c r="AA14" s="63">
        <f t="shared" si="9"/>
        <v>3.5959283027218412</v>
      </c>
      <c r="AB14" s="60">
        <v>64</v>
      </c>
      <c r="AC14" s="66">
        <f t="shared" si="10"/>
        <v>3.2</v>
      </c>
      <c r="AD14" s="71">
        <f t="shared" si="11"/>
        <v>49.440947751394262</v>
      </c>
      <c r="AE14" s="72">
        <v>9</v>
      </c>
      <c r="AF14" s="60">
        <v>200</v>
      </c>
      <c r="AG14" s="73">
        <f t="shared" si="12"/>
        <v>98.881895502788524</v>
      </c>
      <c r="AH14" s="74">
        <v>6</v>
      </c>
      <c r="AI14" s="61" t="s">
        <v>7</v>
      </c>
      <c r="AJ14" s="75">
        <f>4-COUNT(V14,R14,Y14,AB14)</f>
        <v>0</v>
      </c>
      <c r="AK14" s="57">
        <v>23</v>
      </c>
      <c r="AL14" s="57" t="s">
        <v>56</v>
      </c>
      <c r="AM14" s="68" t="s">
        <v>58</v>
      </c>
      <c r="AN14" s="68" t="s">
        <v>60</v>
      </c>
      <c r="AO14" s="57" t="s">
        <v>89</v>
      </c>
      <c r="AP14" s="57"/>
    </row>
    <row r="15" spans="1:42" s="46" customFormat="1" ht="12.75" x14ac:dyDescent="0.2">
      <c r="A15" s="56" t="s">
        <v>82</v>
      </c>
      <c r="B15" s="56" t="s">
        <v>81</v>
      </c>
      <c r="C15" s="76">
        <v>67090</v>
      </c>
      <c r="D15" s="76" t="s">
        <v>66</v>
      </c>
      <c r="E15" s="57" t="s">
        <v>52</v>
      </c>
      <c r="F15" s="57">
        <v>29</v>
      </c>
      <c r="G15" s="57">
        <v>6</v>
      </c>
      <c r="H15" s="76">
        <v>2012</v>
      </c>
      <c r="I15" s="57">
        <v>1</v>
      </c>
      <c r="J15" s="57">
        <v>5</v>
      </c>
      <c r="K15" s="79">
        <v>2024</v>
      </c>
      <c r="L15" s="78">
        <v>36</v>
      </c>
      <c r="M15" s="58">
        <v>36</v>
      </c>
      <c r="N15" s="58">
        <f t="shared" si="0"/>
        <v>36</v>
      </c>
      <c r="O15" s="58">
        <f t="shared" si="1"/>
        <v>88.888888888888886</v>
      </c>
      <c r="P15" s="59">
        <f t="shared" si="2"/>
        <v>35.555555555555557</v>
      </c>
      <c r="Q15" s="57">
        <v>4.5</v>
      </c>
      <c r="R15" s="57">
        <v>4.5</v>
      </c>
      <c r="S15" s="62">
        <f t="shared" si="3"/>
        <v>4.5</v>
      </c>
      <c r="T15" s="58">
        <f t="shared" si="4"/>
        <v>75</v>
      </c>
      <c r="U15" s="58">
        <f t="shared" si="5"/>
        <v>22.5</v>
      </c>
      <c r="V15" s="57">
        <v>51</v>
      </c>
      <c r="W15" s="58">
        <f t="shared" si="6"/>
        <v>69.863013698630141</v>
      </c>
      <c r="X15" s="63">
        <f t="shared" si="7"/>
        <v>13.972602739726028</v>
      </c>
      <c r="Y15" s="67">
        <v>69</v>
      </c>
      <c r="Z15" s="58">
        <f t="shared" si="8"/>
        <v>76.344323965479091</v>
      </c>
      <c r="AA15" s="63">
        <f t="shared" si="9"/>
        <v>3.8172161982739548</v>
      </c>
      <c r="AB15" s="60">
        <v>56</v>
      </c>
      <c r="AC15" s="66">
        <f t="shared" si="10"/>
        <v>2.8000000000000003</v>
      </c>
      <c r="AD15" s="71">
        <f t="shared" si="11"/>
        <v>78.645374493555536</v>
      </c>
      <c r="AE15" s="72">
        <v>3</v>
      </c>
      <c r="AF15" s="60">
        <v>200</v>
      </c>
      <c r="AG15" s="73">
        <f t="shared" si="12"/>
        <v>157.29074898711107</v>
      </c>
      <c r="AH15" s="74">
        <v>2</v>
      </c>
      <c r="AI15" s="61" t="s">
        <v>7</v>
      </c>
      <c r="AJ15" s="75">
        <f>4-COUNT(V15,R15,Y15,AB15)</f>
        <v>0</v>
      </c>
      <c r="AK15" s="57">
        <v>9</v>
      </c>
      <c r="AL15" s="57" t="s">
        <v>56</v>
      </c>
      <c r="AM15" s="68" t="s">
        <v>58</v>
      </c>
      <c r="AN15" s="68" t="s">
        <v>60</v>
      </c>
      <c r="AO15" s="57" t="s">
        <v>89</v>
      </c>
      <c r="AP15" s="57"/>
    </row>
    <row r="16" spans="1:42" s="46" customFormat="1" ht="12.75" x14ac:dyDescent="0.2">
      <c r="A16" s="56" t="s">
        <v>67</v>
      </c>
      <c r="B16" s="56" t="s">
        <v>80</v>
      </c>
      <c r="C16" s="76">
        <v>82357</v>
      </c>
      <c r="D16" s="76" t="s">
        <v>48</v>
      </c>
      <c r="E16" s="57" t="s">
        <v>52</v>
      </c>
      <c r="F16" s="57">
        <v>8</v>
      </c>
      <c r="G16" s="57">
        <v>11</v>
      </c>
      <c r="H16" s="76">
        <v>2012</v>
      </c>
      <c r="I16" s="57">
        <v>1</v>
      </c>
      <c r="J16" s="57">
        <v>5</v>
      </c>
      <c r="K16" s="79">
        <v>2024</v>
      </c>
      <c r="L16" s="78">
        <v>40</v>
      </c>
      <c r="M16" s="58">
        <v>40</v>
      </c>
      <c r="N16" s="58">
        <f t="shared" si="0"/>
        <v>40</v>
      </c>
      <c r="O16" s="58">
        <f t="shared" si="1"/>
        <v>98.76543209876543</v>
      </c>
      <c r="P16" s="59">
        <f t="shared" si="2"/>
        <v>39.506172839506178</v>
      </c>
      <c r="Q16" s="57">
        <v>4.5</v>
      </c>
      <c r="R16" s="57">
        <v>4.5</v>
      </c>
      <c r="S16" s="62">
        <f t="shared" si="3"/>
        <v>4.5</v>
      </c>
      <c r="T16" s="58">
        <f t="shared" si="4"/>
        <v>75</v>
      </c>
      <c r="U16" s="58">
        <f t="shared" si="5"/>
        <v>22.5</v>
      </c>
      <c r="V16" s="57">
        <v>54</v>
      </c>
      <c r="W16" s="58">
        <f t="shared" si="6"/>
        <v>73.972602739726028</v>
      </c>
      <c r="X16" s="63">
        <f t="shared" si="7"/>
        <v>14.794520547945206</v>
      </c>
      <c r="Y16" s="67">
        <v>69</v>
      </c>
      <c r="Z16" s="58">
        <f t="shared" si="8"/>
        <v>76.344323965479091</v>
      </c>
      <c r="AA16" s="63">
        <f t="shared" si="9"/>
        <v>3.8172161982739548</v>
      </c>
      <c r="AB16" s="60">
        <v>93</v>
      </c>
      <c r="AC16" s="66">
        <f t="shared" si="10"/>
        <v>4.6500000000000004</v>
      </c>
      <c r="AD16" s="71">
        <f t="shared" si="11"/>
        <v>85.267909585725349</v>
      </c>
      <c r="AE16" s="72">
        <v>2</v>
      </c>
      <c r="AF16" s="60">
        <v>200</v>
      </c>
      <c r="AG16" s="73">
        <f t="shared" si="12"/>
        <v>170.53581917145073</v>
      </c>
      <c r="AH16" s="74">
        <v>1</v>
      </c>
      <c r="AI16" s="61" t="s">
        <v>7</v>
      </c>
      <c r="AJ16" s="75">
        <f>4-COUNT(V16,R16,Y16,AB16)</f>
        <v>0</v>
      </c>
      <c r="AK16" s="57">
        <v>11</v>
      </c>
      <c r="AL16" s="57" t="s">
        <v>56</v>
      </c>
      <c r="AM16" s="68" t="s">
        <v>58</v>
      </c>
      <c r="AN16" s="68" t="s">
        <v>60</v>
      </c>
      <c r="AO16" s="57" t="s">
        <v>89</v>
      </c>
      <c r="AP16" s="57"/>
    </row>
  </sheetData>
  <sheetProtection sheet="1" formatCells="0" formatColumns="0" formatRows="0" insertColumns="0" insertRows="0" insertHyperlinks="0" deleteColumns="0" deleteRows="0" sort="0" autoFilter="0" pivotTables="0"/>
  <sortState ref="A6:AP16">
    <sortCondition ref="H6:H16"/>
  </sortState>
  <mergeCells count="27">
    <mergeCell ref="B1:D1"/>
    <mergeCell ref="B4:D4"/>
    <mergeCell ref="B3:D3"/>
    <mergeCell ref="L1:P2"/>
    <mergeCell ref="E1:E4"/>
    <mergeCell ref="F1:H4"/>
    <mergeCell ref="I1:K4"/>
    <mergeCell ref="B2:C2"/>
    <mergeCell ref="L3:M4"/>
    <mergeCell ref="O3:O4"/>
    <mergeCell ref="P3:P4"/>
    <mergeCell ref="AF1:AH4"/>
    <mergeCell ref="AD1:AD5"/>
    <mergeCell ref="AE1:AE5"/>
    <mergeCell ref="Q1:X1"/>
    <mergeCell ref="U3:U4"/>
    <mergeCell ref="X3:X4"/>
    <mergeCell ref="AC3:AC4"/>
    <mergeCell ref="T3:T4"/>
    <mergeCell ref="W3:W4"/>
    <mergeCell ref="Z3:Z4"/>
    <mergeCell ref="Q3:S3"/>
    <mergeCell ref="Q4:S4"/>
    <mergeCell ref="AA3:AA4"/>
    <mergeCell ref="AB1:AC1"/>
    <mergeCell ref="Y3:Y4"/>
    <mergeCell ref="Y1:AA2"/>
  </mergeCells>
  <phoneticPr fontId="4" type="noConversion"/>
  <dataValidations count="6">
    <dataValidation type="list" allowBlank="1" showInputMessage="1" showErrorMessage="1" sqref="AI6:AI16">
      <formula1>"Oui, Non"</formula1>
    </dataValidation>
    <dataValidation type="list" allowBlank="1" showInputMessage="1" showErrorMessage="1" sqref="AO6:AO16">
      <formula1>"Nationale,Régionale,Locale"</formula1>
    </dataValidation>
    <dataValidation type="list" allowBlank="1" showInputMessage="1" showErrorMessage="1" sqref="E6:E16">
      <formula1>"H , F"</formula1>
    </dataValidation>
    <dataValidation type="list" allowBlank="1" showInputMessage="1" showErrorMessage="1" sqref="AN6:AN16">
      <formula1>"Performance U16,Formation U16,JU NLZ-GJ,JU GJ,SWSK U18"</formula1>
    </dataValidation>
    <dataValidation type="list" allowBlank="1" showInputMessage="1" showErrorMessage="1" sqref="AM6:AM16">
      <formula1>"12-13, 14-15,16-17"</formula1>
    </dataValidation>
    <dataValidation type="list" allowBlank="1" showInputMessage="1" showErrorMessage="1" sqref="AL6:AL16">
      <formula1>"Oui , Non"</formula1>
    </dataValidation>
  </dataValidations>
  <pageMargins left="0.78740157499999996" right="0.78740157499999996" top="0.984251969" bottom="0.984251969" header="0.4921259845" footer="0.4921259845"/>
  <pageSetup paperSize="9" scale="32" orientation="landscape" r:id="rId1"/>
  <headerFooter alignWithMargins="0"/>
  <colBreaks count="1" manualBreakCount="1">
    <brk id="1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Filles</vt:lpstr>
      <vt:lpstr>Garçons</vt:lpstr>
    </vt:vector>
  </TitlesOfParts>
  <Company>Ducommun and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jdu</dc:creator>
  <cp:lastModifiedBy>Pittier Christophe</cp:lastModifiedBy>
  <cp:lastPrinted>2017-05-01T22:49:42Z</cp:lastPrinted>
  <dcterms:created xsi:type="dcterms:W3CDTF">2011-04-29T13:12:57Z</dcterms:created>
  <dcterms:modified xsi:type="dcterms:W3CDTF">2024-04-30T12:15:50Z</dcterms:modified>
</cp:coreProperties>
</file>